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築和工房業務\BusinessPlanning\Blogねた\"/>
    </mc:Choice>
  </mc:AlternateContent>
  <xr:revisionPtr revIDLastSave="0" documentId="13_ncr:1_{45B8BEEF-8A38-4033-A002-23D0CBF468CC}" xr6:coauthVersionLast="36" xr6:coauthVersionMax="45" xr10:uidLastSave="{00000000-0000-0000-0000-000000000000}"/>
  <bookViews>
    <workbookView xWindow="0" yWindow="0" windowWidth="30390" windowHeight="9517" xr2:uid="{8579B0D5-BFDC-46C0-BBA2-EAA5E7A754FA}"/>
  </bookViews>
  <sheets>
    <sheet name="申告書" sheetId="1" r:id="rId1"/>
    <sheet name="医療費" sheetId="4" r:id="rId2"/>
    <sheet name="収支" sheetId="3" r:id="rId3"/>
    <sheet name="Note" sheetId="2" r:id="rId4"/>
  </sheets>
  <externalReferences>
    <externalReference r:id="rId5"/>
  </externalReferences>
  <definedNames>
    <definedName name="税">[1]税率!$B$3:$E$9</definedName>
    <definedName name="税額">Note!$A$3:$D$9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4" l="1"/>
  <c r="D27" i="4"/>
  <c r="E27" i="4"/>
  <c r="F27" i="4"/>
  <c r="G27" i="4"/>
  <c r="H27" i="4"/>
  <c r="I27" i="4"/>
  <c r="J27" i="4"/>
  <c r="K27" i="4"/>
  <c r="L27" i="4"/>
  <c r="M27" i="4"/>
  <c r="B27" i="4"/>
  <c r="N17" i="4"/>
  <c r="N18" i="4"/>
  <c r="N19" i="4"/>
  <c r="N20" i="4"/>
  <c r="N27" i="4" s="1"/>
  <c r="N21" i="4"/>
  <c r="N22" i="4"/>
  <c r="N23" i="4"/>
  <c r="N24" i="4"/>
  <c r="N25" i="4"/>
  <c r="N26" i="4"/>
  <c r="N16" i="4"/>
  <c r="C13" i="4"/>
  <c r="D13" i="4"/>
  <c r="E13" i="4"/>
  <c r="F13" i="4"/>
  <c r="G13" i="4"/>
  <c r="H13" i="4"/>
  <c r="I13" i="4"/>
  <c r="J13" i="4"/>
  <c r="K13" i="4"/>
  <c r="L13" i="4"/>
  <c r="M13" i="4"/>
  <c r="B13" i="4"/>
  <c r="N4" i="4"/>
  <c r="N5" i="4"/>
  <c r="N6" i="4"/>
  <c r="N7" i="4"/>
  <c r="N13" i="4" s="1"/>
  <c r="N8" i="4"/>
  <c r="N9" i="4"/>
  <c r="N10" i="4"/>
  <c r="N11" i="4"/>
  <c r="N12" i="4"/>
  <c r="N3" i="4"/>
  <c r="E23" i="1"/>
  <c r="E51" i="3"/>
  <c r="E50" i="3"/>
  <c r="E52" i="3" s="1"/>
  <c r="E22" i="1" s="1"/>
  <c r="E28" i="3"/>
  <c r="E17" i="1" s="1"/>
  <c r="E28" i="1" s="1"/>
  <c r="E12" i="1"/>
  <c r="E11" i="1"/>
  <c r="E19" i="3"/>
  <c r="E21" i="3" s="1"/>
  <c r="N30" i="4" l="1"/>
  <c r="E27" i="1"/>
  <c r="E30" i="1"/>
  <c r="E16" i="1"/>
  <c r="N32" i="4" l="1"/>
  <c r="E32" i="1"/>
  <c r="E43" i="1" s="1"/>
  <c r="E44" i="1" s="1"/>
  <c r="E45" i="1" s="1"/>
  <c r="E51" i="1" s="1"/>
  <c r="E53" i="1" s="1"/>
  <c r="E54" i="1" s="1"/>
  <c r="E55" i="1" s="1"/>
  <c r="E58" i="1" s="1"/>
  <c r="E60" i="1" s="1"/>
  <c r="E70" i="1" s="1"/>
</calcChain>
</file>

<file path=xl/sharedStrings.xml><?xml version="1.0" encoding="utf-8"?>
<sst xmlns="http://schemas.openxmlformats.org/spreadsheetml/2006/main" count="404" uniqueCount="198">
  <si>
    <t>㋒</t>
  </si>
  <si>
    <t>㋓</t>
  </si>
  <si>
    <t>㋔</t>
  </si>
  <si>
    <t>㋕</t>
  </si>
  <si>
    <t>㋖</t>
  </si>
  <si>
    <t>㋗</t>
  </si>
  <si>
    <t>㋘</t>
  </si>
  <si>
    <t>㋙</t>
  </si>
  <si>
    <t>㋚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</si>
  <si>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</si>
  <si>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</si>
  <si>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</si>
  <si>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</si>
  <si>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</si>
  <si>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</si>
  <si>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</si>
  <si>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</si>
  <si>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</si>
  <si>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</si>
  <si>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⑫</t>
  </si>
  <si>
    <t>⑬</t>
  </si>
  <si>
    <t>⑭</t>
  </si>
  <si>
    <t>⑮</t>
  </si>
  <si>
    <t>⑯</t>
  </si>
  <si>
    <t>平成31年
(令和1年)</t>
    <rPh sb="0" eb="2">
      <t>ヘイセイ</t>
    </rPh>
    <rPh sb="4" eb="5">
      <t>ネン</t>
    </rPh>
    <phoneticPr fontId="4"/>
  </si>
  <si>
    <t>確定申告</t>
    <rPh sb="0" eb="4">
      <t>カクテイシンコク</t>
    </rPh>
    <phoneticPr fontId="4"/>
  </si>
  <si>
    <t>〒</t>
    <phoneticPr fontId="4"/>
  </si>
  <si>
    <t>住所</t>
    <rPh sb="0" eb="2">
      <t>ジュウショ</t>
    </rPh>
    <phoneticPr fontId="4"/>
  </si>
  <si>
    <t>フリガナ</t>
    <phoneticPr fontId="4"/>
  </si>
  <si>
    <t>氏名</t>
    <rPh sb="0" eb="2">
      <t>シメイ</t>
    </rPh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</si>
  <si>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</si>
  <si>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</si>
  <si>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職業</t>
    <rPh sb="0" eb="2">
      <t>ショクギョウ</t>
    </rPh>
    <phoneticPr fontId="4"/>
  </si>
  <si>
    <t>屋号・雅号</t>
    <rPh sb="0" eb="2">
      <t>ヤゴウ</t>
    </rPh>
    <rPh sb="3" eb="5">
      <t>ガゴウ</t>
    </rPh>
    <phoneticPr fontId="4"/>
  </si>
  <si>
    <t>世帯主の氏名</t>
    <rPh sb="0" eb="3">
      <t>セタイヌシ</t>
    </rPh>
    <rPh sb="4" eb="6">
      <t>シメイ</t>
    </rPh>
    <phoneticPr fontId="4"/>
  </si>
  <si>
    <t>特農の表示</t>
    <rPh sb="0" eb="1">
      <t>トク</t>
    </rPh>
    <rPh sb="1" eb="2">
      <t>ノウ</t>
    </rPh>
    <rPh sb="3" eb="5">
      <t>ヒョウジ</t>
    </rPh>
    <phoneticPr fontId="4"/>
  </si>
  <si>
    <t>収入金額等</t>
    <rPh sb="0" eb="2">
      <t>シュウニュウ</t>
    </rPh>
    <rPh sb="2" eb="4">
      <t>キンガク</t>
    </rPh>
    <rPh sb="4" eb="5">
      <t>トウ</t>
    </rPh>
    <phoneticPr fontId="4"/>
  </si>
  <si>
    <t>事業</t>
    <rPh sb="0" eb="2">
      <t>ジギョウ</t>
    </rPh>
    <phoneticPr fontId="4"/>
  </si>
  <si>
    <t>営業等</t>
    <rPh sb="0" eb="2">
      <t>エイギョウ</t>
    </rPh>
    <rPh sb="2" eb="3">
      <t>トウ</t>
    </rPh>
    <phoneticPr fontId="4"/>
  </si>
  <si>
    <t>㋐</t>
    <phoneticPr fontId="4"/>
  </si>
  <si>
    <t>農業</t>
    <rPh sb="0" eb="2">
      <t>ノウギョウ</t>
    </rPh>
    <phoneticPr fontId="4"/>
  </si>
  <si>
    <t>㋑</t>
    <phoneticPr fontId="4"/>
  </si>
  <si>
    <t>不動産</t>
    <rPh sb="0" eb="3">
      <t>フドウサン</t>
    </rPh>
    <phoneticPr fontId="4"/>
  </si>
  <si>
    <t>利子</t>
    <rPh sb="0" eb="2">
      <t>リシ</t>
    </rPh>
    <phoneticPr fontId="4"/>
  </si>
  <si>
    <t>配当</t>
    <rPh sb="0" eb="2">
      <t>ハイトウ</t>
    </rPh>
    <phoneticPr fontId="4"/>
  </si>
  <si>
    <t>給与</t>
    <rPh sb="0" eb="2">
      <t>キュウヨ</t>
    </rPh>
    <phoneticPr fontId="4"/>
  </si>
  <si>
    <t>雑</t>
    <rPh sb="0" eb="1">
      <t>ザツ</t>
    </rPh>
    <phoneticPr fontId="4"/>
  </si>
  <si>
    <t>公的年金等</t>
    <rPh sb="0" eb="2">
      <t>コウテキ</t>
    </rPh>
    <rPh sb="2" eb="4">
      <t>ネンキン</t>
    </rPh>
    <rPh sb="4" eb="5">
      <t>ナド</t>
    </rPh>
    <phoneticPr fontId="4"/>
  </si>
  <si>
    <t>その他</t>
    <rPh sb="2" eb="3">
      <t>タ</t>
    </rPh>
    <phoneticPr fontId="4"/>
  </si>
  <si>
    <t>総合譲渡</t>
    <rPh sb="0" eb="2">
      <t>ソウゴウ</t>
    </rPh>
    <rPh sb="2" eb="4">
      <t>ジョウト</t>
    </rPh>
    <phoneticPr fontId="4"/>
  </si>
  <si>
    <t>短期</t>
    <rPh sb="0" eb="2">
      <t>タンキ</t>
    </rPh>
    <phoneticPr fontId="4"/>
  </si>
  <si>
    <t>長期</t>
    <rPh sb="0" eb="2">
      <t>チョウキ</t>
    </rPh>
    <phoneticPr fontId="4"/>
  </si>
  <si>
    <t>一時</t>
    <rPh sb="0" eb="2">
      <t>イチジ</t>
    </rPh>
    <phoneticPr fontId="4"/>
  </si>
  <si>
    <t>所得金額</t>
    <rPh sb="0" eb="2">
      <t>ショトク</t>
    </rPh>
    <rPh sb="2" eb="4">
      <t>キンガク</t>
    </rPh>
    <phoneticPr fontId="4"/>
  </si>
  <si>
    <t>①</t>
    <phoneticPr fontId="4"/>
  </si>
  <si>
    <r>
      <t xml:space="preserve">総合譲渡・一時 </t>
    </r>
    <r>
      <rPr>
        <sz val="9"/>
        <color theme="1"/>
        <rFont val="游ゴシック"/>
        <family val="3"/>
        <charset val="128"/>
        <scheme val="minor"/>
      </rPr>
      <t>ケ+{(コ+サ)x1/2}</t>
    </r>
    <rPh sb="0" eb="2">
      <t>ソウゴウ</t>
    </rPh>
    <rPh sb="2" eb="4">
      <t>ジョウト</t>
    </rPh>
    <rPh sb="5" eb="7">
      <t>イチジ</t>
    </rPh>
    <phoneticPr fontId="4"/>
  </si>
  <si>
    <t>合計</t>
    <rPh sb="0" eb="2">
      <t>ゴウケイ</t>
    </rPh>
    <phoneticPr fontId="4"/>
  </si>
  <si>
    <t>所得から差し引かれる金額</t>
    <rPh sb="0" eb="2">
      <t>ショトク</t>
    </rPh>
    <rPh sb="4" eb="5">
      <t>サ</t>
    </rPh>
    <rPh sb="6" eb="7">
      <t>ヒ</t>
    </rPh>
    <rPh sb="10" eb="12">
      <t>キンガク</t>
    </rPh>
    <phoneticPr fontId="4"/>
  </si>
  <si>
    <t>雑損控除</t>
    <rPh sb="0" eb="2">
      <t>ザッソン</t>
    </rPh>
    <rPh sb="2" eb="4">
      <t>コウジョ</t>
    </rPh>
    <phoneticPr fontId="4"/>
  </si>
  <si>
    <t>医療費控除(医療費計より100,000を引く)</t>
    <rPh sb="0" eb="3">
      <t>イリョウヒ</t>
    </rPh>
    <rPh sb="3" eb="5">
      <t>コウジョ</t>
    </rPh>
    <rPh sb="6" eb="9">
      <t>イリョウヒ</t>
    </rPh>
    <rPh sb="9" eb="10">
      <t>ケイ</t>
    </rPh>
    <rPh sb="20" eb="21">
      <t>ヒ</t>
    </rPh>
    <phoneticPr fontId="4"/>
  </si>
  <si>
    <t>社会保険料控除</t>
    <rPh sb="0" eb="2">
      <t>シャカイ</t>
    </rPh>
    <rPh sb="2" eb="5">
      <t>ホケンリョウ</t>
    </rPh>
    <rPh sb="5" eb="7">
      <t>コウジョ</t>
    </rPh>
    <phoneticPr fontId="4"/>
  </si>
  <si>
    <t>小規模企業共済等掛金控除</t>
    <rPh sb="0" eb="3">
      <t>ショウキボ</t>
    </rPh>
    <rPh sb="3" eb="5">
      <t>キギョウ</t>
    </rPh>
    <rPh sb="5" eb="7">
      <t>キョウサイ</t>
    </rPh>
    <rPh sb="7" eb="8">
      <t>トウ</t>
    </rPh>
    <rPh sb="8" eb="10">
      <t>カケキン</t>
    </rPh>
    <rPh sb="10" eb="12">
      <t>コウジョ</t>
    </rPh>
    <phoneticPr fontId="4"/>
  </si>
  <si>
    <t>生命保険料控除</t>
    <rPh sb="0" eb="2">
      <t>セイメイ</t>
    </rPh>
    <rPh sb="2" eb="5">
      <t>ホケンリョウ</t>
    </rPh>
    <rPh sb="5" eb="7">
      <t>コウジョ</t>
    </rPh>
    <phoneticPr fontId="4"/>
  </si>
  <si>
    <t>地震保険料控除</t>
    <rPh sb="0" eb="2">
      <t>ジシン</t>
    </rPh>
    <rPh sb="2" eb="5">
      <t>ホケンリョウ</t>
    </rPh>
    <rPh sb="5" eb="7">
      <t>コウジョ</t>
    </rPh>
    <phoneticPr fontId="4"/>
  </si>
  <si>
    <t>寄付金控除</t>
    <rPh sb="0" eb="3">
      <t>キフキン</t>
    </rPh>
    <rPh sb="3" eb="5">
      <t>コウジョ</t>
    </rPh>
    <phoneticPr fontId="4"/>
  </si>
  <si>
    <t>寡婦、寡夫控除</t>
    <rPh sb="0" eb="2">
      <t>カフ</t>
    </rPh>
    <rPh sb="3" eb="5">
      <t>カフ</t>
    </rPh>
    <rPh sb="5" eb="7">
      <t>コウジョ</t>
    </rPh>
    <phoneticPr fontId="4"/>
  </si>
  <si>
    <t>⑱</t>
    <phoneticPr fontId="4"/>
  </si>
  <si>
    <t>勤労学生、障害者控除</t>
    <rPh sb="0" eb="2">
      <t>キンロウ</t>
    </rPh>
    <rPh sb="2" eb="4">
      <t>ガクセイ</t>
    </rPh>
    <rPh sb="5" eb="8">
      <t>ショウガイシャ</t>
    </rPh>
    <rPh sb="8" eb="10">
      <t>コウジョ</t>
    </rPh>
    <phoneticPr fontId="4"/>
  </si>
  <si>
    <t>⑲～⑳</t>
    <phoneticPr fontId="4"/>
  </si>
  <si>
    <t>配偶者控除</t>
    <rPh sb="0" eb="3">
      <t>ハイグウシャ</t>
    </rPh>
    <rPh sb="3" eb="5">
      <t>コウジョ</t>
    </rPh>
    <phoneticPr fontId="4"/>
  </si>
  <si>
    <t>21～22</t>
    <phoneticPr fontId="4"/>
  </si>
  <si>
    <t>扶養控除</t>
    <rPh sb="0" eb="2">
      <t>フヨウ</t>
    </rPh>
    <rPh sb="2" eb="4">
      <t>コウジョ</t>
    </rPh>
    <phoneticPr fontId="4"/>
  </si>
  <si>
    <t>基礎控除</t>
    <rPh sb="0" eb="2">
      <t>キソ</t>
    </rPh>
    <rPh sb="2" eb="4">
      <t>コウジョ</t>
    </rPh>
    <phoneticPr fontId="4"/>
  </si>
  <si>
    <t>税金の計算</t>
    <rPh sb="0" eb="2">
      <t>ゼイキン</t>
    </rPh>
    <rPh sb="3" eb="5">
      <t>ケイサン</t>
    </rPh>
    <phoneticPr fontId="4"/>
  </si>
  <si>
    <t>課税される所得金額</t>
    <rPh sb="0" eb="2">
      <t>カゼイ</t>
    </rPh>
    <rPh sb="5" eb="7">
      <t>ショトク</t>
    </rPh>
    <rPh sb="7" eb="9">
      <t>キンガク</t>
    </rPh>
    <phoneticPr fontId="4"/>
  </si>
  <si>
    <t>上の26に対する税額</t>
    <rPh sb="0" eb="1">
      <t>ウエ</t>
    </rPh>
    <rPh sb="5" eb="6">
      <t>タイ</t>
    </rPh>
    <rPh sb="8" eb="10">
      <t>ゼイガク</t>
    </rPh>
    <phoneticPr fontId="4"/>
  </si>
  <si>
    <t>配当控除</t>
    <rPh sb="0" eb="2">
      <t>ハイトウ</t>
    </rPh>
    <rPh sb="2" eb="4">
      <t>コウジョ</t>
    </rPh>
    <phoneticPr fontId="4"/>
  </si>
  <si>
    <t>区分</t>
    <rPh sb="0" eb="2">
      <t>クブン</t>
    </rPh>
    <phoneticPr fontId="4"/>
  </si>
  <si>
    <t>住宅借入金等特別控除</t>
    <rPh sb="0" eb="2">
      <t>ジュウタク</t>
    </rPh>
    <rPh sb="2" eb="4">
      <t>カリイレ</t>
    </rPh>
    <rPh sb="4" eb="6">
      <t>キンナド</t>
    </rPh>
    <rPh sb="6" eb="8">
      <t>トクベツ</t>
    </rPh>
    <rPh sb="8" eb="10">
      <t>コウジョ</t>
    </rPh>
    <phoneticPr fontId="4"/>
  </si>
  <si>
    <t>政党等寄附金等特別控除</t>
    <rPh sb="0" eb="2">
      <t>セイトウ</t>
    </rPh>
    <rPh sb="2" eb="3">
      <t>トウ</t>
    </rPh>
    <rPh sb="3" eb="7">
      <t>キフキントウ</t>
    </rPh>
    <rPh sb="7" eb="9">
      <t>トクベツ</t>
    </rPh>
    <rPh sb="9" eb="11">
      <t>コウジョ</t>
    </rPh>
    <phoneticPr fontId="4"/>
  </si>
  <si>
    <t>31～33</t>
    <phoneticPr fontId="4"/>
  </si>
  <si>
    <t>住宅耐震改修特別控除住宅特定改修・認定住宅新築等特別税額控除</t>
    <rPh sb="0" eb="2">
      <t>ジュウタク</t>
    </rPh>
    <rPh sb="2" eb="4">
      <t>タイシン</t>
    </rPh>
    <rPh sb="4" eb="6">
      <t>カイシュウ</t>
    </rPh>
    <rPh sb="6" eb="8">
      <t>トクベツ</t>
    </rPh>
    <rPh sb="8" eb="10">
      <t>コウジョ</t>
    </rPh>
    <rPh sb="10" eb="12">
      <t>ジュウタク</t>
    </rPh>
    <rPh sb="12" eb="14">
      <t>トクテイ</t>
    </rPh>
    <rPh sb="14" eb="16">
      <t>カイシュウ</t>
    </rPh>
    <rPh sb="17" eb="19">
      <t>ニンテイ</t>
    </rPh>
    <rPh sb="19" eb="21">
      <t>ジュウタク</t>
    </rPh>
    <rPh sb="21" eb="24">
      <t>シンチクトウ</t>
    </rPh>
    <rPh sb="24" eb="26">
      <t>トクベツ</t>
    </rPh>
    <rPh sb="26" eb="28">
      <t>ゼイガク</t>
    </rPh>
    <rPh sb="28" eb="30">
      <t>コウジョ</t>
    </rPh>
    <phoneticPr fontId="4"/>
  </si>
  <si>
    <t>35～37</t>
    <phoneticPr fontId="4"/>
  </si>
  <si>
    <t>差引所得税額(27-28-29-30-31-32-33-35-36-37)</t>
    <rPh sb="0" eb="2">
      <t>サシヒキ</t>
    </rPh>
    <rPh sb="2" eb="5">
      <t>ショトクゼイ</t>
    </rPh>
    <rPh sb="5" eb="6">
      <t>ガク</t>
    </rPh>
    <phoneticPr fontId="4"/>
  </si>
  <si>
    <t>災害免除額</t>
    <rPh sb="0" eb="2">
      <t>サイガイ</t>
    </rPh>
    <rPh sb="2" eb="4">
      <t>メンジョ</t>
    </rPh>
    <rPh sb="4" eb="5">
      <t>ガク</t>
    </rPh>
    <phoneticPr fontId="4"/>
  </si>
  <si>
    <t>差引所得税額（基準所得税額）38-39</t>
    <rPh sb="0" eb="2">
      <t>サシヒキ</t>
    </rPh>
    <rPh sb="2" eb="5">
      <t>ショトクゼイ</t>
    </rPh>
    <rPh sb="5" eb="6">
      <t>ガク</t>
    </rPh>
    <rPh sb="7" eb="9">
      <t>キジュン</t>
    </rPh>
    <rPh sb="9" eb="12">
      <t>ショトクゼイ</t>
    </rPh>
    <rPh sb="12" eb="13">
      <t>ガク</t>
    </rPh>
    <phoneticPr fontId="4"/>
  </si>
  <si>
    <t>復興特別税額(40×2.1%)</t>
    <rPh sb="0" eb="2">
      <t>フッコウ</t>
    </rPh>
    <rPh sb="2" eb="4">
      <t>トクベツ</t>
    </rPh>
    <rPh sb="4" eb="6">
      <t>ゼイガク</t>
    </rPh>
    <phoneticPr fontId="4"/>
  </si>
  <si>
    <t>所得税及び復興特別所得税額(40+41)</t>
    <rPh sb="0" eb="3">
      <t>ショトクゼイ</t>
    </rPh>
    <rPh sb="3" eb="4">
      <t>オヨ</t>
    </rPh>
    <rPh sb="5" eb="7">
      <t>フッコウ</t>
    </rPh>
    <rPh sb="7" eb="9">
      <t>トクベツ</t>
    </rPh>
    <rPh sb="9" eb="12">
      <t>ショトクゼイ</t>
    </rPh>
    <rPh sb="12" eb="13">
      <t>ガク</t>
    </rPh>
    <phoneticPr fontId="4"/>
  </si>
  <si>
    <t>外国税額控除</t>
    <rPh sb="0" eb="2">
      <t>ガイコク</t>
    </rPh>
    <rPh sb="2" eb="4">
      <t>ゼイガク</t>
    </rPh>
    <rPh sb="4" eb="6">
      <t>コウジョ</t>
    </rPh>
    <phoneticPr fontId="4"/>
  </si>
  <si>
    <t>所得税及び復興特別所得税額の源泉徴収税額</t>
    <rPh sb="0" eb="3">
      <t>ショトクゼイ</t>
    </rPh>
    <rPh sb="3" eb="4">
      <t>オヨ</t>
    </rPh>
    <rPh sb="5" eb="7">
      <t>フッコウ</t>
    </rPh>
    <rPh sb="7" eb="9">
      <t>トクベツ</t>
    </rPh>
    <rPh sb="9" eb="12">
      <t>ショトクゼイ</t>
    </rPh>
    <rPh sb="12" eb="13">
      <t>ガク</t>
    </rPh>
    <rPh sb="14" eb="16">
      <t>ゲンセン</t>
    </rPh>
    <rPh sb="16" eb="18">
      <t>チョウシュウ</t>
    </rPh>
    <rPh sb="18" eb="20">
      <t>ゼイガク</t>
    </rPh>
    <phoneticPr fontId="4"/>
  </si>
  <si>
    <t>所得税及び復興特別所得税額の申告税額</t>
    <rPh sb="0" eb="3">
      <t>ショトクゼイ</t>
    </rPh>
    <rPh sb="3" eb="4">
      <t>オヨ</t>
    </rPh>
    <rPh sb="5" eb="7">
      <t>フッコウ</t>
    </rPh>
    <rPh sb="7" eb="9">
      <t>トクベツ</t>
    </rPh>
    <rPh sb="9" eb="12">
      <t>ショトクゼイ</t>
    </rPh>
    <rPh sb="12" eb="13">
      <t>ガク</t>
    </rPh>
    <rPh sb="14" eb="16">
      <t>シンコク</t>
    </rPh>
    <rPh sb="16" eb="18">
      <t>ゼイガク</t>
    </rPh>
    <phoneticPr fontId="4"/>
  </si>
  <si>
    <t>所得税及び復興特別所得税額の予定納税額</t>
    <rPh sb="0" eb="3">
      <t>ショトクゼイ</t>
    </rPh>
    <rPh sb="3" eb="4">
      <t>オヨ</t>
    </rPh>
    <rPh sb="5" eb="7">
      <t>フッコウ</t>
    </rPh>
    <rPh sb="7" eb="9">
      <t>トクベツ</t>
    </rPh>
    <rPh sb="9" eb="12">
      <t>ショトクゼイ</t>
    </rPh>
    <rPh sb="12" eb="13">
      <t>ガク</t>
    </rPh>
    <rPh sb="14" eb="16">
      <t>ヨテイ</t>
    </rPh>
    <rPh sb="16" eb="18">
      <t>ノウゼイ</t>
    </rPh>
    <rPh sb="18" eb="19">
      <t>ガク</t>
    </rPh>
    <phoneticPr fontId="4"/>
  </si>
  <si>
    <t>所得税及び復興特別所得税額の第3期分の税額(45-46)</t>
    <rPh sb="0" eb="3">
      <t>ショトクゼイ</t>
    </rPh>
    <rPh sb="3" eb="4">
      <t>オヨ</t>
    </rPh>
    <rPh sb="5" eb="7">
      <t>フッコウ</t>
    </rPh>
    <rPh sb="7" eb="9">
      <t>トクベツ</t>
    </rPh>
    <rPh sb="9" eb="12">
      <t>ショトクゼイ</t>
    </rPh>
    <rPh sb="12" eb="13">
      <t>ガク</t>
    </rPh>
    <rPh sb="14" eb="15">
      <t>ダイ</t>
    </rPh>
    <rPh sb="16" eb="17">
      <t>キ</t>
    </rPh>
    <rPh sb="17" eb="18">
      <t>ブン</t>
    </rPh>
    <rPh sb="19" eb="21">
      <t>ゼイガク</t>
    </rPh>
    <phoneticPr fontId="4"/>
  </si>
  <si>
    <t>納める税金</t>
    <rPh sb="0" eb="1">
      <t>オサ</t>
    </rPh>
    <rPh sb="3" eb="5">
      <t>ゼイキン</t>
    </rPh>
    <phoneticPr fontId="4"/>
  </si>
  <si>
    <t>還付される税金</t>
    <rPh sb="0" eb="2">
      <t>カンプ</t>
    </rPh>
    <rPh sb="5" eb="7">
      <t>ゼイキン</t>
    </rPh>
    <phoneticPr fontId="4"/>
  </si>
  <si>
    <t>配偶者の合計所得金額</t>
    <rPh sb="0" eb="3">
      <t>ハイグウシャ</t>
    </rPh>
    <rPh sb="4" eb="6">
      <t>ゴウケイ</t>
    </rPh>
    <rPh sb="6" eb="8">
      <t>ショトク</t>
    </rPh>
    <rPh sb="8" eb="10">
      <t>キンガク</t>
    </rPh>
    <phoneticPr fontId="4"/>
  </si>
  <si>
    <t>専従者給与（控除）額の合計額</t>
    <rPh sb="0" eb="3">
      <t>センジュウシャ</t>
    </rPh>
    <rPh sb="3" eb="5">
      <t>キュウヨ</t>
    </rPh>
    <rPh sb="6" eb="8">
      <t>コウジョ</t>
    </rPh>
    <rPh sb="9" eb="10">
      <t>ガク</t>
    </rPh>
    <rPh sb="11" eb="13">
      <t>ゴウケイ</t>
    </rPh>
    <rPh sb="13" eb="14">
      <t>ガク</t>
    </rPh>
    <phoneticPr fontId="4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</si>
  <si>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4"/>
  </si>
  <si>
    <t>雑所得・一時所得等の所得税及び復興特別所得税の源泉徴収額の合計額</t>
    <rPh sb="0" eb="3">
      <t>ザツショトク</t>
    </rPh>
    <rPh sb="4" eb="6">
      <t>イチジ</t>
    </rPh>
    <rPh sb="6" eb="9">
      <t>ショトクトウ</t>
    </rPh>
    <rPh sb="10" eb="13">
      <t>ショトクゼイ</t>
    </rPh>
    <rPh sb="13" eb="14">
      <t>オヨ</t>
    </rPh>
    <rPh sb="15" eb="17">
      <t>フッコウ</t>
    </rPh>
    <rPh sb="17" eb="19">
      <t>トクベツ</t>
    </rPh>
    <rPh sb="19" eb="22">
      <t>ショトクゼイ</t>
    </rPh>
    <rPh sb="23" eb="25">
      <t>ゲンセン</t>
    </rPh>
    <rPh sb="25" eb="27">
      <t>チョウシュウ</t>
    </rPh>
    <rPh sb="27" eb="28">
      <t>ガク</t>
    </rPh>
    <rPh sb="29" eb="31">
      <t>ゴウケイ</t>
    </rPh>
    <rPh sb="31" eb="32">
      <t>ガク</t>
    </rPh>
    <phoneticPr fontId="4"/>
  </si>
  <si>
    <t>未納付の所得税及び復興特別所得税の源泉徴収額</t>
    <rPh sb="0" eb="1">
      <t>ミ</t>
    </rPh>
    <rPh sb="1" eb="3">
      <t>ノウフ</t>
    </rPh>
    <rPh sb="4" eb="7">
      <t>ショトクゼイ</t>
    </rPh>
    <rPh sb="7" eb="8">
      <t>オヨ</t>
    </rPh>
    <rPh sb="9" eb="11">
      <t>フッコウ</t>
    </rPh>
    <rPh sb="11" eb="13">
      <t>トクベツ</t>
    </rPh>
    <rPh sb="13" eb="16">
      <t>ショトクゼイ</t>
    </rPh>
    <rPh sb="17" eb="19">
      <t>ゲンセン</t>
    </rPh>
    <rPh sb="19" eb="21">
      <t>チョウシュウ</t>
    </rPh>
    <rPh sb="21" eb="22">
      <t>ガク</t>
    </rPh>
    <phoneticPr fontId="4"/>
  </si>
  <si>
    <t>本年分で差し引く繰越損失額</t>
    <rPh sb="0" eb="2">
      <t>ホンネン</t>
    </rPh>
    <rPh sb="2" eb="3">
      <t>ブン</t>
    </rPh>
    <rPh sb="4" eb="5">
      <t>サ</t>
    </rPh>
    <rPh sb="6" eb="7">
      <t>ヒ</t>
    </rPh>
    <rPh sb="8" eb="10">
      <t>クリコシ</t>
    </rPh>
    <rPh sb="10" eb="12">
      <t>ソンシツ</t>
    </rPh>
    <rPh sb="12" eb="13">
      <t>ガク</t>
    </rPh>
    <phoneticPr fontId="4"/>
  </si>
  <si>
    <t>平均課税対象額</t>
    <rPh sb="0" eb="2">
      <t>ヘイキン</t>
    </rPh>
    <rPh sb="2" eb="4">
      <t>カゼイ</t>
    </rPh>
    <rPh sb="4" eb="6">
      <t>タイショウ</t>
    </rPh>
    <rPh sb="6" eb="7">
      <t>ガク</t>
    </rPh>
    <phoneticPr fontId="4"/>
  </si>
  <si>
    <t>変動臨時所得金額</t>
    <rPh sb="0" eb="2">
      <t>ヘンドウ</t>
    </rPh>
    <rPh sb="2" eb="4">
      <t>リンジ</t>
    </rPh>
    <rPh sb="4" eb="6">
      <t>ショトク</t>
    </rPh>
    <rPh sb="6" eb="8">
      <t>キンガク</t>
    </rPh>
    <phoneticPr fontId="4"/>
  </si>
  <si>
    <t>申告期限までに納付する金額</t>
    <rPh sb="0" eb="2">
      <t>シンコク</t>
    </rPh>
    <rPh sb="2" eb="4">
      <t>キゲン</t>
    </rPh>
    <rPh sb="7" eb="9">
      <t>ノウフ</t>
    </rPh>
    <rPh sb="11" eb="13">
      <t>キンガク</t>
    </rPh>
    <phoneticPr fontId="4"/>
  </si>
  <si>
    <t>延納届出額</t>
    <rPh sb="0" eb="2">
      <t>エンノウ</t>
    </rPh>
    <rPh sb="2" eb="4">
      <t>トドケデ</t>
    </rPh>
    <rPh sb="4" eb="5">
      <t>ガク</t>
    </rPh>
    <phoneticPr fontId="4"/>
  </si>
  <si>
    <t>課税の計算法</t>
    <rPh sb="0" eb="2">
      <t>カゼイ</t>
    </rPh>
    <rPh sb="3" eb="6">
      <t>ケイサンホウ</t>
    </rPh>
    <phoneticPr fontId="2"/>
  </si>
  <si>
    <t>26の金額</t>
    <rPh sb="3" eb="5">
      <t>キンガク</t>
    </rPh>
    <phoneticPr fontId="2"/>
  </si>
  <si>
    <t>課税される所得金額に対する税額</t>
    <rPh sb="0" eb="2">
      <t>カゼイ</t>
    </rPh>
    <rPh sb="5" eb="7">
      <t>ショトク</t>
    </rPh>
    <rPh sb="7" eb="9">
      <t>キンガク</t>
    </rPh>
    <rPh sb="10" eb="11">
      <t>タイ</t>
    </rPh>
    <rPh sb="13" eb="15">
      <t>ゼイガク</t>
    </rPh>
    <phoneticPr fontId="2"/>
  </si>
  <si>
    <t>＜医療費控除の計算方法＞</t>
  </si>
  <si>
    <t>支払った医療費</t>
  </si>
  <si>
    <t>保険金などで補填される金額</t>
  </si>
  <si>
    <t>差引金額（A－B）</t>
  </si>
  <si>
    <t>総所得金額（確定申告書A第一表の「所得金額」の合計欄＋退職所得金額）</t>
  </si>
  <si>
    <t>D×0.05</t>
  </si>
  <si>
    <t>Eと10万円のいずれか少ないほうの金額</t>
  </si>
  <si>
    <t>医療費控除額（C－F）</t>
  </si>
  <si>
    <t>（最高200万円、赤字のときは0円）　 円（G）</t>
  </si>
  <si>
    <t>所得税法第203条の3第1号適用分</t>
  </si>
  <si>
    <t>老齢基礎年金、老齢厚生年金、64歳までの特別支給の退職共済年金を受けている方で、扶養親族等申告書を提出されている方</t>
  </si>
  <si>
    <t>所得税法第203条の3第2号適用分</t>
  </si>
  <si>
    <t>65歳からの退職共済年金を受けている方で、扶養親族等申告書を提出されている方</t>
  </si>
  <si>
    <t>所得税法第203条の3第3号適用分</t>
  </si>
  <si>
    <t>退職年金（退職等年金給付）、経過的職域加算額（退職共済年金）を受けている方で、扶養親族等申告書を提出されている方</t>
  </si>
  <si>
    <t>所得税法第203条の3第4号適用分</t>
  </si>
  <si>
    <t>扶養親族等申告書を提出されていない方（提出の必要のない方も含む。上記第1号、第2号、第3号に該当しない方）</t>
  </si>
  <si>
    <t>（合計）円（A）</t>
  </si>
  <si>
    <t>　　　　円（B）</t>
  </si>
  <si>
    <t>（赤字のときは0円）　　　　円（C）</t>
  </si>
  <si>
    <t>　　　　円（D）</t>
  </si>
  <si>
    <t>（赤字のときは0円）　　　　円（E）</t>
  </si>
  <si>
    <t>　　　　円（F）</t>
  </si>
  <si>
    <t>収　入</t>
    <rPh sb="0" eb="1">
      <t>オサム</t>
    </rPh>
    <rPh sb="2" eb="3">
      <t>イ</t>
    </rPh>
    <phoneticPr fontId="12"/>
  </si>
  <si>
    <t>営業収入</t>
    <rPh sb="0" eb="2">
      <t>エイギョウ</t>
    </rPh>
    <rPh sb="2" eb="4">
      <t>シュウニュウ</t>
    </rPh>
    <phoneticPr fontId="4"/>
  </si>
  <si>
    <t>農業収入</t>
    <rPh sb="0" eb="2">
      <t>ノウギョウ</t>
    </rPh>
    <rPh sb="2" eb="4">
      <t>シュウニュウ</t>
    </rPh>
    <phoneticPr fontId="4"/>
  </si>
  <si>
    <t>給与</t>
    <rPh sb="0" eb="2">
      <t>キュウヨ</t>
    </rPh>
    <phoneticPr fontId="12"/>
  </si>
  <si>
    <t>給与合計</t>
    <rPh sb="0" eb="2">
      <t>キュウヨ</t>
    </rPh>
    <rPh sb="2" eb="4">
      <t>ゴウケイ</t>
    </rPh>
    <phoneticPr fontId="4"/>
  </si>
  <si>
    <t>計</t>
    <rPh sb="0" eb="1">
      <t>ケイ</t>
    </rPh>
    <phoneticPr fontId="12"/>
  </si>
  <si>
    <t>年金収入</t>
    <rPh sb="0" eb="2">
      <t>ネンキン</t>
    </rPh>
    <rPh sb="2" eb="4">
      <t>シュウニュウ</t>
    </rPh>
    <phoneticPr fontId="4"/>
  </si>
  <si>
    <t>夫</t>
    <rPh sb="0" eb="1">
      <t>オット</t>
    </rPh>
    <phoneticPr fontId="4"/>
  </si>
  <si>
    <t>妻</t>
    <rPh sb="0" eb="1">
      <t>ツマ</t>
    </rPh>
    <phoneticPr fontId="4"/>
  </si>
  <si>
    <t>旅費交通費</t>
  </si>
  <si>
    <t>通信費</t>
  </si>
  <si>
    <t>交際接待費</t>
  </si>
  <si>
    <t>消耗品費</t>
  </si>
  <si>
    <t>広告宣伝費</t>
  </si>
  <si>
    <t>水道光熱費</t>
  </si>
  <si>
    <t>地代家賃</t>
  </si>
  <si>
    <t>車輛費</t>
  </si>
  <si>
    <t>荷造り運賃</t>
  </si>
  <si>
    <t>修繕費</t>
  </si>
  <si>
    <t>手数料(更新費)</t>
  </si>
  <si>
    <t>外注工賃</t>
  </si>
  <si>
    <t>租税公課</t>
  </si>
  <si>
    <t>雑費</t>
  </si>
  <si>
    <t>損害保険料</t>
  </si>
  <si>
    <t>医療費</t>
  </si>
  <si>
    <t>支出</t>
    <rPh sb="0" eb="2">
      <t>シシュツ</t>
    </rPh>
    <phoneticPr fontId="4"/>
  </si>
  <si>
    <t>②</t>
    <phoneticPr fontId="4"/>
  </si>
  <si>
    <t>営業収入－経費</t>
    <rPh sb="0" eb="2">
      <t>エイギョウ</t>
    </rPh>
    <rPh sb="2" eb="4">
      <t>シュウニュウ</t>
    </rPh>
    <rPh sb="5" eb="7">
      <t>ケイヒ</t>
    </rPh>
    <phoneticPr fontId="4"/>
  </si>
  <si>
    <t>経費</t>
    <rPh sb="0" eb="2">
      <t>ケイヒ</t>
    </rPh>
    <phoneticPr fontId="4"/>
  </si>
  <si>
    <t>①―②</t>
    <phoneticPr fontId="4"/>
  </si>
  <si>
    <t>雑　(㋖ + ㋗ -1,200,000)</t>
    <rPh sb="0" eb="1">
      <t>ザツ</t>
    </rPh>
    <phoneticPr fontId="4"/>
  </si>
  <si>
    <t/>
  </si>
  <si>
    <t>行ラベル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</si>
  <si>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</si>
  <si>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</si>
  <si>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</si>
  <si>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</si>
  <si>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</si>
  <si>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</si>
  <si>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</si>
  <si>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</si>
  <si>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</si>
  <si>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</si>
  <si>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</si>
  <si>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</si>
  <si>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タクシー</t>
  </si>
  <si>
    <t>ユニオン</t>
  </si>
  <si>
    <t>霞ヶ関歯科</t>
  </si>
  <si>
    <t>野村眼科</t>
  </si>
  <si>
    <t>薬局</t>
  </si>
  <si>
    <t>鈴木脳神経</t>
  </si>
  <si>
    <t>(空白)</t>
  </si>
  <si>
    <t>石丸医院</t>
  </si>
  <si>
    <t>おがわ内科</t>
  </si>
  <si>
    <t>総計</t>
  </si>
  <si>
    <t>医療高額療養費支給</t>
    <rPh sb="0" eb="2">
      <t>イリョウ</t>
    </rPh>
    <rPh sb="2" eb="4">
      <t>コウガク</t>
    </rPh>
    <rPh sb="4" eb="7">
      <t>リョウヨウヒ</t>
    </rPh>
    <rPh sb="7" eb="9">
      <t>シキュウ</t>
    </rPh>
    <phoneticPr fontId="2"/>
  </si>
  <si>
    <t>医療費控除額</t>
    <rPh sb="0" eb="3">
      <t>イリョウヒ</t>
    </rPh>
    <rPh sb="3" eb="5">
      <t>コウジョ</t>
    </rPh>
    <rPh sb="5" eb="6">
      <t>ガク</t>
    </rPh>
    <phoneticPr fontId="4"/>
  </si>
  <si>
    <t>←確定申告書 ㋐</t>
  </si>
  <si>
    <t>←確定申告書 ㋑</t>
  </si>
  <si>
    <t>←確定申告書 ㋕</t>
  </si>
  <si>
    <t>←確定申告書 ㋖</t>
  </si>
  <si>
    <t>←確定申告書 ①</t>
    <phoneticPr fontId="4"/>
  </si>
  <si>
    <t>もしくは</t>
    <phoneticPr fontId="4"/>
  </si>
  <si>
    <t>Ⓐ</t>
    <phoneticPr fontId="4"/>
  </si>
  <si>
    <t>Ⓑ</t>
    <phoneticPr fontId="4"/>
  </si>
  <si>
    <t>ⒶとⒷで小さいほう</t>
    <rPh sb="4" eb="5">
      <t>チイ</t>
    </rPh>
    <phoneticPr fontId="4"/>
  </si>
  <si>
    <t>確定申告書の⑪</t>
    <rPh sb="0" eb="2">
      <t>カクテイ</t>
    </rPh>
    <rPh sb="2" eb="4">
      <t>シンコク</t>
    </rPh>
    <rPh sb="4" eb="5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</si>
</sst>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[$-411]ggge&quot;年&quot;m&quot;月&quot;d&quot;日&quot;;@"/>
    <numFmt numFmtId="177" formatCode="##0"/>
    <numFmt numFmtId="178" formatCode="0&quot;月&quot;"/>
    <numFmt numFmtId="179" formatCode="&quot;¥&quot;#,##0_);[Red]\(&quot;¥&quot;#,##0\)"/>
    <numFmt numFmtId="180" formatCode="0_);[Red]\(0\)"/>
  </numFmts>
  <fonts count="18"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sz val="10"/>
      <color theme="1"/>
      <name val="Yu Gothic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005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4F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9" fillId="0" borderId="6" xfId="0" applyFont="1" applyBorder="1" applyAlignment="1">
      <alignment horizontal="center" vertical="center"/>
    </xf>
    <xf numFmtId="38" fontId="0" fillId="0" borderId="7" xfId="1" applyFont="1" applyFill="1" applyBorder="1">
      <alignment vertical="center"/>
    </xf>
    <xf numFmtId="0" fontId="0" fillId="0" borderId="10" xfId="0" applyBorder="1">
      <alignment vertical="center"/>
    </xf>
    <xf numFmtId="0" fontId="9" fillId="0" borderId="10" xfId="0" applyFont="1" applyBorder="1" applyAlignment="1">
      <alignment horizontal="center" vertical="center"/>
    </xf>
    <xf numFmtId="38" fontId="0" fillId="0" borderId="11" xfId="1" applyFont="1" applyFill="1" applyBorder="1">
      <alignment vertical="center"/>
    </xf>
    <xf numFmtId="38" fontId="0" fillId="0" borderId="11" xfId="1" applyFont="1" applyBorder="1">
      <alignment vertical="center"/>
    </xf>
    <xf numFmtId="38" fontId="0" fillId="5" borderId="11" xfId="1" applyFont="1" applyFill="1" applyBorder="1">
      <alignment vertical="center"/>
    </xf>
    <xf numFmtId="0" fontId="9" fillId="0" borderId="18" xfId="0" applyFont="1" applyBorder="1" applyAlignment="1">
      <alignment horizontal="center" vertical="center"/>
    </xf>
    <xf numFmtId="38" fontId="0" fillId="0" borderId="19" xfId="1" applyFont="1" applyBorder="1">
      <alignment vertical="center"/>
    </xf>
    <xf numFmtId="177" fontId="0" fillId="0" borderId="7" xfId="1" applyNumberFormat="1" applyFont="1" applyBorder="1">
      <alignment vertical="center"/>
    </xf>
    <xf numFmtId="0" fontId="0" fillId="7" borderId="23" xfId="0" applyFill="1" applyBorder="1" applyAlignment="1">
      <alignment vertical="center" wrapText="1"/>
    </xf>
    <xf numFmtId="0" fontId="0" fillId="7" borderId="18" xfId="0" applyFill="1" applyBorder="1">
      <alignment vertical="center"/>
    </xf>
    <xf numFmtId="0" fontId="9" fillId="7" borderId="18" xfId="0" applyFont="1" applyFill="1" applyBorder="1" applyAlignment="1">
      <alignment horizontal="center" vertical="center"/>
    </xf>
    <xf numFmtId="38" fontId="0" fillId="7" borderId="19" xfId="1" applyFont="1" applyFill="1" applyBorder="1">
      <alignment vertical="center"/>
    </xf>
    <xf numFmtId="38" fontId="0" fillId="0" borderId="7" xfId="1" applyFont="1" applyBorder="1">
      <alignment vertical="center"/>
    </xf>
    <xf numFmtId="38" fontId="0" fillId="3" borderId="11" xfId="1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5" borderId="7" xfId="1" applyFont="1" applyFill="1" applyBorder="1">
      <alignment vertical="center"/>
    </xf>
    <xf numFmtId="0" fontId="0" fillId="0" borderId="29" xfId="0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/>
    </xf>
    <xf numFmtId="9" fontId="0" fillId="0" borderId="0" xfId="2" applyFont="1">
      <alignment vertical="center"/>
    </xf>
    <xf numFmtId="0" fontId="11" fillId="5" borderId="3" xfId="3" applyFill="1" applyBorder="1"/>
    <xf numFmtId="0" fontId="11" fillId="0" borderId="0" xfId="3"/>
    <xf numFmtId="0" fontId="11" fillId="0" borderId="0" xfId="3" applyAlignment="1">
      <alignment horizontal="right"/>
    </xf>
    <xf numFmtId="0" fontId="11" fillId="0" borderId="1" xfId="3" applyBorder="1"/>
    <xf numFmtId="0" fontId="11" fillId="0" borderId="34" xfId="3" applyBorder="1"/>
    <xf numFmtId="0" fontId="11" fillId="0" borderId="36" xfId="3" applyBorder="1"/>
    <xf numFmtId="0" fontId="11" fillId="0" borderId="37" xfId="3" applyBorder="1"/>
    <xf numFmtId="0" fontId="11" fillId="0" borderId="37" xfId="3" applyBorder="1" applyAlignment="1">
      <alignment horizontal="right"/>
    </xf>
    <xf numFmtId="0" fontId="0" fillId="0" borderId="0" xfId="0" applyAlignment="1">
      <alignment vertical="center" shrinkToFit="1"/>
    </xf>
    <xf numFmtId="178" fontId="11" fillId="0" borderId="0" xfId="3" applyNumberFormat="1" applyAlignment="1">
      <alignment horizontal="center"/>
    </xf>
    <xf numFmtId="0" fontId="0" fillId="0" borderId="37" xfId="0" applyBorder="1" applyAlignment="1">
      <alignment vertical="center" shrinkToFit="1"/>
    </xf>
    <xf numFmtId="178" fontId="11" fillId="0" borderId="37" xfId="3" applyNumberFormat="1" applyBorder="1" applyAlignment="1">
      <alignment horizontal="center"/>
    </xf>
    <xf numFmtId="0" fontId="11" fillId="0" borderId="39" xfId="3" applyBorder="1"/>
    <xf numFmtId="0" fontId="11" fillId="3" borderId="41" xfId="3" applyFill="1" applyBorder="1"/>
    <xf numFmtId="0" fontId="11" fillId="3" borderId="42" xfId="3" applyFill="1" applyBorder="1"/>
    <xf numFmtId="0" fontId="11" fillId="3" borderId="17" xfId="3" applyFill="1" applyBorder="1"/>
    <xf numFmtId="0" fontId="11" fillId="0" borderId="0" xfId="3" applyAlignment="1">
      <alignment shrinkToFit="1"/>
    </xf>
    <xf numFmtId="38" fontId="11" fillId="5" borderId="33" xfId="1" applyFont="1" applyFill="1" applyBorder="1" applyAlignment="1"/>
    <xf numFmtId="38" fontId="13" fillId="0" borderId="32" xfId="1" applyFont="1" applyBorder="1" applyAlignment="1"/>
    <xf numFmtId="38" fontId="13" fillId="0" borderId="35" xfId="1" applyFont="1" applyBorder="1" applyAlignment="1"/>
    <xf numFmtId="38" fontId="13" fillId="0" borderId="38" xfId="1" applyFont="1" applyBorder="1" applyAlignment="1"/>
    <xf numFmtId="38" fontId="13" fillId="0" borderId="40" xfId="1" applyFont="1" applyBorder="1" applyAlignment="1"/>
    <xf numFmtId="38" fontId="13" fillId="3" borderId="43" xfId="1" applyFont="1" applyFill="1" applyBorder="1" applyAlignment="1"/>
    <xf numFmtId="0" fontId="8" fillId="5" borderId="3" xfId="0" applyFont="1" applyFill="1" applyBorder="1" applyAlignment="1">
      <alignment vertical="center" wrapText="1"/>
    </xf>
    <xf numFmtId="176" fontId="8" fillId="5" borderId="3" xfId="0" applyNumberFormat="1" applyFont="1" applyFill="1" applyBorder="1">
      <alignment vertical="center"/>
    </xf>
    <xf numFmtId="56" fontId="6" fillId="0" borderId="0" xfId="0" applyNumberFormat="1" applyFont="1" applyBorder="1" applyAlignment="1">
      <alignment vertical="top"/>
    </xf>
    <xf numFmtId="0" fontId="0" fillId="2" borderId="3" xfId="0" applyFill="1" applyBorder="1" applyAlignment="1">
      <alignment horizontal="right" vertical="center"/>
    </xf>
    <xf numFmtId="0" fontId="7" fillId="5" borderId="3" xfId="0" applyFont="1" applyFill="1" applyBorder="1" applyAlignment="1">
      <alignment vertical="center" wrapText="1"/>
    </xf>
    <xf numFmtId="0" fontId="11" fillId="2" borderId="3" xfId="3" applyFill="1" applyBorder="1"/>
    <xf numFmtId="0" fontId="11" fillId="2" borderId="13" xfId="3" applyFill="1" applyBorder="1"/>
    <xf numFmtId="0" fontId="11" fillId="0" borderId="37" xfId="3" applyBorder="1" applyAlignment="1">
      <alignment horizontal="left"/>
    </xf>
    <xf numFmtId="41" fontId="13" fillId="0" borderId="44" xfId="3" applyNumberFormat="1" applyFont="1" applyBorder="1"/>
    <xf numFmtId="41" fontId="13" fillId="0" borderId="39" xfId="3" applyNumberFormat="1" applyFont="1" applyBorder="1"/>
    <xf numFmtId="0" fontId="11" fillId="0" borderId="0" xfId="3" applyAlignment="1">
      <alignment horizontal="left"/>
    </xf>
    <xf numFmtId="41" fontId="13" fillId="0" borderId="45" xfId="3" applyNumberFormat="1" applyFont="1" applyBorder="1"/>
    <xf numFmtId="41" fontId="13" fillId="0" borderId="1" xfId="3" applyNumberFormat="1" applyFont="1" applyBorder="1"/>
    <xf numFmtId="41" fontId="13" fillId="0" borderId="1" xfId="3" applyNumberFormat="1" applyFont="1" applyBorder="1" applyAlignment="1">
      <alignment horizontal="center"/>
    </xf>
    <xf numFmtId="38" fontId="0" fillId="0" borderId="0" xfId="4" applyFont="1" applyAlignment="1">
      <alignment horizontal="left"/>
    </xf>
    <xf numFmtId="179" fontId="11" fillId="0" borderId="0" xfId="3" applyNumberFormat="1" applyAlignment="1">
      <alignment horizontal="right"/>
    </xf>
    <xf numFmtId="6" fontId="11" fillId="0" borderId="0" xfId="3" applyNumberFormat="1" applyAlignment="1">
      <alignment horizontal="left"/>
    </xf>
    <xf numFmtId="0" fontId="11" fillId="12" borderId="42" xfId="3" applyFill="1" applyBorder="1"/>
    <xf numFmtId="41" fontId="13" fillId="12" borderId="18" xfId="3" applyNumberFormat="1" applyFont="1" applyFill="1" applyBorder="1"/>
    <xf numFmtId="41" fontId="13" fillId="12" borderId="17" xfId="3" applyNumberFormat="1" applyFont="1" applyFill="1" applyBorder="1"/>
    <xf numFmtId="41" fontId="13" fillId="12" borderId="17" xfId="3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3" borderId="10" xfId="0" applyFill="1" applyBorder="1">
      <alignment vertical="center"/>
    </xf>
    <xf numFmtId="0" fontId="0" fillId="3" borderId="2" xfId="0" applyFill="1" applyBorder="1">
      <alignment vertical="center"/>
    </xf>
    <xf numFmtId="38" fontId="0" fillId="13" borderId="2" xfId="0" applyNumberFormat="1" applyFill="1" applyBorder="1">
      <alignment vertical="center"/>
    </xf>
    <xf numFmtId="38" fontId="0" fillId="0" borderId="10" xfId="1" applyFont="1" applyFill="1" applyBorder="1">
      <alignment vertical="center"/>
    </xf>
    <xf numFmtId="0" fontId="0" fillId="14" borderId="46" xfId="0" applyFill="1" applyBorder="1">
      <alignment vertical="center"/>
    </xf>
    <xf numFmtId="38" fontId="0" fillId="14" borderId="46" xfId="1" applyFont="1" applyFill="1" applyBorder="1">
      <alignment vertical="center"/>
    </xf>
    <xf numFmtId="38" fontId="14" fillId="0" borderId="46" xfId="0" applyNumberFormat="1" applyFont="1" applyBorder="1">
      <alignment vertical="center"/>
    </xf>
    <xf numFmtId="0" fontId="0" fillId="0" borderId="47" xfId="0" applyBorder="1">
      <alignment vertical="center"/>
    </xf>
    <xf numFmtId="38" fontId="0" fillId="0" borderId="47" xfId="1" applyFont="1" applyFill="1" applyBorder="1">
      <alignment vertical="center"/>
    </xf>
    <xf numFmtId="38" fontId="14" fillId="0" borderId="47" xfId="0" applyNumberFormat="1" applyFont="1" applyBorder="1">
      <alignment vertical="center"/>
    </xf>
    <xf numFmtId="0" fontId="0" fillId="12" borderId="10" xfId="0" applyFill="1" applyBorder="1">
      <alignment vertical="center"/>
    </xf>
    <xf numFmtId="0" fontId="15" fillId="0" borderId="0" xfId="0" applyFont="1" applyAlignment="1">
      <alignment horizontal="right" vertical="center"/>
    </xf>
    <xf numFmtId="38" fontId="15" fillId="0" borderId="0" xfId="0" applyNumberFormat="1" applyFont="1" applyAlignment="1">
      <alignment horizontal="right" vertical="center"/>
    </xf>
    <xf numFmtId="42" fontId="0" fillId="0" borderId="0" xfId="0" applyNumberFormat="1">
      <alignment vertical="center"/>
    </xf>
    <xf numFmtId="0" fontId="0" fillId="0" borderId="10" xfId="0" applyBorder="1" applyAlignment="1">
      <alignment horizontal="left" vertical="center"/>
    </xf>
    <xf numFmtId="38" fontId="0" fillId="5" borderId="10" xfId="0" applyNumberFormat="1" applyFill="1" applyBorder="1">
      <alignment vertical="center"/>
    </xf>
    <xf numFmtId="38" fontId="0" fillId="12" borderId="46" xfId="1" applyFont="1" applyFill="1" applyBorder="1">
      <alignment vertic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center" textRotation="255"/>
    </xf>
    <xf numFmtId="0" fontId="10" fillId="4" borderId="8" xfId="0" applyFont="1" applyFill="1" applyBorder="1" applyAlignment="1">
      <alignment horizontal="center" vertical="center" textRotation="255"/>
    </xf>
    <xf numFmtId="0" fontId="10" fillId="4" borderId="15" xfId="0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textRotation="255"/>
    </xf>
    <xf numFmtId="0" fontId="10" fillId="6" borderId="8" xfId="0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textRotation="255"/>
    </xf>
    <xf numFmtId="0" fontId="10" fillId="8" borderId="27" xfId="0" applyFont="1" applyFill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textRotation="255"/>
    </xf>
    <xf numFmtId="0" fontId="10" fillId="9" borderId="27" xfId="0" applyFont="1" applyFill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11" borderId="32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textRotation="255"/>
    </xf>
    <xf numFmtId="0" fontId="10" fillId="10" borderId="27" xfId="0" applyFont="1" applyFill="1" applyBorder="1" applyAlignment="1">
      <alignment horizontal="center" vertical="center" textRotation="255"/>
    </xf>
    <xf numFmtId="0" fontId="16" fillId="0" borderId="0" xfId="5">
      <alignment vertical="center"/>
    </xf>
    <xf numFmtId="0" fontId="17" fillId="0" borderId="0" xfId="0" applyFont="1" applyAlignment="1">
      <alignment horizontal="right" vertical="center"/>
    </xf>
    <xf numFmtId="180" fontId="0" fillId="0" borderId="0" xfId="1" applyNumberFormat="1" applyFont="1" applyAlignment="1">
      <alignment horizontal="center" vertical="center"/>
    </xf>
  </cellXfs>
  <cellStyles count="6">
    <cellStyle name="パーセント" xfId="2" builtinId="5"/>
    <cellStyle name="ハイパーリンク" xfId="5" builtinId="8"/>
    <cellStyle name="桁区切り" xfId="1" builtinId="6"/>
    <cellStyle name="桁区切り 2" xfId="4" xr:uid="{7CE55E96-832A-49C8-85AC-461F68D9998F}"/>
    <cellStyle name="標準" xfId="0" builtinId="0"/>
    <cellStyle name="標準 2" xfId="3" xr:uid="{B6EB983D-CDA2-4165-A728-6198577AAB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17a54903eb3dd3a/&#31689;&#21644;&#24037;&#25151;/090&#21463;&#35611;&#29992;&#25945;&#31185;&#26360;/Excel/&#24115;&#31807;&#12539;&#23478;&#35336;&#31807;&#12539;&#22770;&#19978;/&#30906;&#23450;&#30003;&#21578;&#26360;&#39006;/200213&#30906;&#23450;&#30003;&#21578;&#29992;&#26360;&#39006;&#19968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定申告"/>
      <sheetName val="収支明細"/>
      <sheetName val="税率"/>
      <sheetName val="医療費"/>
    </sheetNames>
    <sheetDataSet>
      <sheetData sheetId="0"/>
      <sheetData sheetId="1"/>
      <sheetData sheetId="2">
        <row r="3">
          <cell r="B3">
            <v>1000</v>
          </cell>
          <cell r="C3">
            <v>1949000</v>
          </cell>
          <cell r="D3">
            <v>0.05</v>
          </cell>
          <cell r="E3">
            <v>0</v>
          </cell>
        </row>
        <row r="4">
          <cell r="B4">
            <v>1950000</v>
          </cell>
          <cell r="C4">
            <v>3299000</v>
          </cell>
          <cell r="D4">
            <v>0.1</v>
          </cell>
          <cell r="E4">
            <v>97500</v>
          </cell>
        </row>
        <row r="5">
          <cell r="B5">
            <v>3300000</v>
          </cell>
          <cell r="C5">
            <v>6949000</v>
          </cell>
          <cell r="D5">
            <v>0.2</v>
          </cell>
          <cell r="E5">
            <v>427500</v>
          </cell>
        </row>
        <row r="6">
          <cell r="B6">
            <v>6950000</v>
          </cell>
          <cell r="C6">
            <v>8999000</v>
          </cell>
          <cell r="D6">
            <v>0.23</v>
          </cell>
          <cell r="E6">
            <v>636000</v>
          </cell>
        </row>
        <row r="7">
          <cell r="B7">
            <v>9000000</v>
          </cell>
          <cell r="C7">
            <v>17999000</v>
          </cell>
          <cell r="D7">
            <v>0.33</v>
          </cell>
          <cell r="E7">
            <v>1536000</v>
          </cell>
        </row>
        <row r="8">
          <cell r="B8">
            <v>18000000</v>
          </cell>
          <cell r="C8">
            <v>39999000</v>
          </cell>
          <cell r="D8">
            <v>0.4</v>
          </cell>
          <cell r="E8">
            <v>2796000</v>
          </cell>
        </row>
        <row r="9">
          <cell r="B9">
            <v>40000000</v>
          </cell>
          <cell r="D9">
            <v>0.45</v>
          </cell>
          <cell r="E9">
            <v>4796000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F3C6B-C7A0-470B-993C-22A58C48171E}">
  <dimension ref="A1:E72"/>
  <sheetViews>
    <sheetView tabSelected="1" workbookViewId="0">
      <selection sqref="A1:B1"/>
    </sheetView>
  </sheetViews>
  <sheetFormatPr defaultRowHeight="16.3"/>
  <cols>
    <col min="1" max="1" width="7.88671875" customWidth="1"/>
    <col min="2" max="2" width="13.44140625" customWidth="1"/>
    <col min="3" max="3" width="28.6640625" customWidth="1"/>
    <col min="5" max="5" width="20.6640625" customWidth="1"/>
  </cols>
  <sheetData>
    <row r="1" spans="1:5" ht="32.6">
      <c r="A1" s="91" t="s">
        <v>24</v>
      </c>
      <c r="B1" s="91"/>
      <c r="C1" s="92" t="s">
        <v>25</v>
      </c>
      <c r="D1" s="92"/>
      <c r="E1" s="54">
        <v>43875</v>
      </c>
    </row>
    <row r="2" spans="1:5" ht="22.55">
      <c r="B2" s="55" t="s">
        <v>27</v>
      </c>
      <c r="C2" s="56"/>
      <c r="D2" s="55" t="s">
        <v>26</v>
      </c>
      <c r="E2" s="52"/>
    </row>
    <row r="3" spans="1:5" ht="22.55">
      <c r="B3" s="55" t="s">
        <v>28</v>
      </c>
      <c r="C3" s="56"/>
      <c r="D3" s="52"/>
      <c r="E3" s="52"/>
    </row>
    <row r="4" spans="1:5" ht="22.55">
      <c r="B4" s="55" t="s">
        <v>29</v>
      </c>
      <c r="C4" s="56"/>
      <c r="D4" s="52"/>
      <c r="E4" s="52"/>
    </row>
    <row r="5" spans="1:5" ht="22.55">
      <c r="B5" s="55" t="s">
        <v>31</v>
      </c>
      <c r="C5" s="53"/>
      <c r="D5" s="55" t="s">
        <v>30</v>
      </c>
      <c r="E5" s="53"/>
    </row>
    <row r="6" spans="1:5" ht="22.55">
      <c r="B6" s="55" t="s">
        <v>32</v>
      </c>
      <c r="C6" s="56"/>
      <c r="D6" s="55" t="s">
        <v>33</v>
      </c>
      <c r="E6" s="52"/>
    </row>
    <row r="7" spans="1:5" ht="22.55">
      <c r="B7" s="55" t="s">
        <v>34</v>
      </c>
      <c r="C7" s="56"/>
      <c r="D7" s="52"/>
      <c r="E7" s="52"/>
    </row>
    <row r="8" spans="1:5" ht="22.55">
      <c r="B8" s="55" t="s">
        <v>35</v>
      </c>
      <c r="C8" s="56"/>
      <c r="D8" s="52"/>
      <c r="E8" s="52"/>
    </row>
    <row r="9" spans="1:5">
      <c r="B9" s="1"/>
      <c r="D9" s="2"/>
      <c r="E9" s="3"/>
    </row>
    <row r="10" spans="1:5" ht="16.899999999999999" thickBot="1">
      <c r="B10" s="1"/>
      <c r="D10" s="4"/>
      <c r="E10" s="125">
        <v>2019</v>
      </c>
    </row>
    <row r="11" spans="1:5" ht="16.899999999999999" thickTop="1">
      <c r="A11" s="93" t="s">
        <v>36</v>
      </c>
      <c r="B11" s="96" t="s">
        <v>37</v>
      </c>
      <c r="C11" s="5" t="s">
        <v>38</v>
      </c>
      <c r="D11" s="6" t="s">
        <v>39</v>
      </c>
      <c r="E11" s="7">
        <f>収支!E3</f>
        <v>200000</v>
      </c>
    </row>
    <row r="12" spans="1:5">
      <c r="A12" s="94"/>
      <c r="B12" s="97"/>
      <c r="C12" s="8" t="s">
        <v>40</v>
      </c>
      <c r="D12" s="9" t="s">
        <v>41</v>
      </c>
      <c r="E12" s="10">
        <f>収支!E4</f>
        <v>30000</v>
      </c>
    </row>
    <row r="13" spans="1:5">
      <c r="A13" s="94"/>
      <c r="B13" s="98" t="s">
        <v>42</v>
      </c>
      <c r="C13" s="99"/>
      <c r="D13" s="9" t="s">
        <v>0</v>
      </c>
      <c r="E13" s="10"/>
    </row>
    <row r="14" spans="1:5">
      <c r="A14" s="94"/>
      <c r="B14" s="98" t="s">
        <v>43</v>
      </c>
      <c r="C14" s="99"/>
      <c r="D14" s="9" t="s">
        <v>1</v>
      </c>
      <c r="E14" s="10"/>
    </row>
    <row r="15" spans="1:5">
      <c r="A15" s="94"/>
      <c r="B15" s="98" t="s">
        <v>44</v>
      </c>
      <c r="C15" s="99"/>
      <c r="D15" s="9" t="s">
        <v>2</v>
      </c>
      <c r="E15" s="11"/>
    </row>
    <row r="16" spans="1:5">
      <c r="A16" s="94"/>
      <c r="B16" s="98" t="s">
        <v>45</v>
      </c>
      <c r="C16" s="99"/>
      <c r="D16" s="9" t="s">
        <v>3</v>
      </c>
      <c r="E16" s="11">
        <f>収支!E19</f>
        <v>600000</v>
      </c>
    </row>
    <row r="17" spans="1:5">
      <c r="A17" s="94"/>
      <c r="B17" s="100" t="s">
        <v>46</v>
      </c>
      <c r="C17" s="8" t="s">
        <v>47</v>
      </c>
      <c r="D17" s="9" t="s">
        <v>4</v>
      </c>
      <c r="E17" s="12">
        <f>収支!E28</f>
        <v>2300000</v>
      </c>
    </row>
    <row r="18" spans="1:5">
      <c r="A18" s="94"/>
      <c r="B18" s="101"/>
      <c r="C18" s="8" t="s">
        <v>48</v>
      </c>
      <c r="D18" s="9" t="s">
        <v>5</v>
      </c>
      <c r="E18" s="11"/>
    </row>
    <row r="19" spans="1:5">
      <c r="A19" s="94"/>
      <c r="B19" s="100" t="s">
        <v>49</v>
      </c>
      <c r="C19" s="8" t="s">
        <v>50</v>
      </c>
      <c r="D19" s="9" t="s">
        <v>6</v>
      </c>
      <c r="E19" s="11"/>
    </row>
    <row r="20" spans="1:5">
      <c r="A20" s="94"/>
      <c r="B20" s="101"/>
      <c r="C20" s="8" t="s">
        <v>51</v>
      </c>
      <c r="D20" s="9" t="s">
        <v>7</v>
      </c>
      <c r="E20" s="11"/>
    </row>
    <row r="21" spans="1:5" ht="16.899999999999999" thickBot="1">
      <c r="A21" s="95"/>
      <c r="B21" s="102" t="s">
        <v>52</v>
      </c>
      <c r="C21" s="103"/>
      <c r="D21" s="13" t="s">
        <v>8</v>
      </c>
      <c r="E21" s="14"/>
    </row>
    <row r="22" spans="1:5" ht="16.899999999999999" thickTop="1">
      <c r="A22" s="104" t="s">
        <v>53</v>
      </c>
      <c r="B22" s="106" t="s">
        <v>37</v>
      </c>
      <c r="C22" s="5" t="s">
        <v>38</v>
      </c>
      <c r="D22" s="6" t="s">
        <v>54</v>
      </c>
      <c r="E22" s="15">
        <f>収支!E52</f>
        <v>120000</v>
      </c>
    </row>
    <row r="23" spans="1:5">
      <c r="A23" s="105"/>
      <c r="B23" s="107"/>
      <c r="C23" s="8" t="s">
        <v>40</v>
      </c>
      <c r="D23" s="9" t="s">
        <v>9</v>
      </c>
      <c r="E23" s="11">
        <f>収支!E4</f>
        <v>30000</v>
      </c>
    </row>
    <row r="24" spans="1:5">
      <c r="A24" s="105"/>
      <c r="B24" s="108" t="s">
        <v>42</v>
      </c>
      <c r="C24" s="99"/>
      <c r="D24" s="9" t="s">
        <v>10</v>
      </c>
      <c r="E24" s="10"/>
    </row>
    <row r="25" spans="1:5">
      <c r="A25" s="105"/>
      <c r="B25" s="108" t="s">
        <v>43</v>
      </c>
      <c r="C25" s="99"/>
      <c r="D25" s="9" t="s">
        <v>11</v>
      </c>
      <c r="E25" s="11"/>
    </row>
    <row r="26" spans="1:5">
      <c r="A26" s="105"/>
      <c r="B26" s="108" t="s">
        <v>44</v>
      </c>
      <c r="C26" s="99"/>
      <c r="D26" s="9" t="s">
        <v>12</v>
      </c>
      <c r="E26" s="11"/>
    </row>
    <row r="27" spans="1:5">
      <c r="A27" s="105"/>
      <c r="B27" s="108" t="s">
        <v>45</v>
      </c>
      <c r="C27" s="99"/>
      <c r="D27" s="9" t="s">
        <v>13</v>
      </c>
      <c r="E27" s="11">
        <f>収支!E19</f>
        <v>600000</v>
      </c>
    </row>
    <row r="28" spans="1:5">
      <c r="A28" s="105"/>
      <c r="B28" s="108" t="s">
        <v>161</v>
      </c>
      <c r="C28" s="99"/>
      <c r="D28" s="9" t="s">
        <v>14</v>
      </c>
      <c r="E28" s="11">
        <f>SUM(E17:E18)-1200000</f>
        <v>1100000</v>
      </c>
    </row>
    <row r="29" spans="1:5">
      <c r="A29" s="105"/>
      <c r="B29" s="108" t="s">
        <v>55</v>
      </c>
      <c r="C29" s="99"/>
      <c r="D29" s="9" t="s">
        <v>15</v>
      </c>
      <c r="E29" s="11"/>
    </row>
    <row r="30" spans="1:5" ht="16.899999999999999" thickBot="1">
      <c r="A30" s="105"/>
      <c r="B30" s="16" t="s">
        <v>56</v>
      </c>
      <c r="C30" s="17"/>
      <c r="D30" s="18" t="s">
        <v>16</v>
      </c>
      <c r="E30" s="19">
        <f>SUM(E22:E29)</f>
        <v>1850000</v>
      </c>
    </row>
    <row r="31" spans="1:5" ht="16.899999999999999" thickTop="1">
      <c r="A31" s="109" t="s">
        <v>57</v>
      </c>
      <c r="B31" s="111" t="s">
        <v>58</v>
      </c>
      <c r="C31" s="112"/>
      <c r="D31" s="6" t="s">
        <v>17</v>
      </c>
      <c r="E31" s="7"/>
    </row>
    <row r="32" spans="1:5">
      <c r="A32" s="110"/>
      <c r="B32" s="108" t="s">
        <v>59</v>
      </c>
      <c r="C32" s="99"/>
      <c r="D32" s="9" t="s">
        <v>18</v>
      </c>
      <c r="E32" s="10">
        <f>MIN(100000,医療費!N30)</f>
        <v>100000</v>
      </c>
    </row>
    <row r="33" spans="1:5">
      <c r="A33" s="110"/>
      <c r="B33" s="108" t="s">
        <v>60</v>
      </c>
      <c r="C33" s="99"/>
      <c r="D33" s="9" t="s">
        <v>19</v>
      </c>
      <c r="E33" s="10">
        <v>500000</v>
      </c>
    </row>
    <row r="34" spans="1:5">
      <c r="A34" s="110"/>
      <c r="B34" s="108" t="s">
        <v>61</v>
      </c>
      <c r="C34" s="99"/>
      <c r="D34" s="9" t="s">
        <v>20</v>
      </c>
      <c r="E34" s="10"/>
    </row>
    <row r="35" spans="1:5">
      <c r="A35" s="110"/>
      <c r="B35" s="108" t="s">
        <v>62</v>
      </c>
      <c r="C35" s="99"/>
      <c r="D35" s="9" t="s">
        <v>21</v>
      </c>
      <c r="E35" s="10"/>
    </row>
    <row r="36" spans="1:5">
      <c r="A36" s="110"/>
      <c r="B36" s="108" t="s">
        <v>63</v>
      </c>
      <c r="C36" s="99"/>
      <c r="D36" s="9" t="s">
        <v>22</v>
      </c>
      <c r="E36" s="10">
        <v>19930</v>
      </c>
    </row>
    <row r="37" spans="1:5">
      <c r="A37" s="110"/>
      <c r="B37" s="108" t="s">
        <v>64</v>
      </c>
      <c r="C37" s="99"/>
      <c r="D37" s="9" t="s">
        <v>23</v>
      </c>
      <c r="E37" s="10"/>
    </row>
    <row r="38" spans="1:5">
      <c r="A38" s="110"/>
      <c r="B38" s="108" t="s">
        <v>65</v>
      </c>
      <c r="C38" s="99"/>
      <c r="D38" s="9" t="s">
        <v>66</v>
      </c>
      <c r="E38" s="10"/>
    </row>
    <row r="39" spans="1:5">
      <c r="A39" s="110"/>
      <c r="B39" s="108" t="s">
        <v>67</v>
      </c>
      <c r="C39" s="99"/>
      <c r="D39" s="22" t="s">
        <v>68</v>
      </c>
      <c r="E39" s="10"/>
    </row>
    <row r="40" spans="1:5">
      <c r="A40" s="110"/>
      <c r="B40" s="108" t="s">
        <v>69</v>
      </c>
      <c r="C40" s="99"/>
      <c r="D40" s="9" t="s">
        <v>70</v>
      </c>
      <c r="E40" s="10">
        <v>480000</v>
      </c>
    </row>
    <row r="41" spans="1:5">
      <c r="A41" s="110"/>
      <c r="B41" s="108" t="s">
        <v>71</v>
      </c>
      <c r="C41" s="99"/>
      <c r="D41" s="9">
        <v>23</v>
      </c>
      <c r="E41" s="10"/>
    </row>
    <row r="42" spans="1:5">
      <c r="A42" s="110"/>
      <c r="B42" s="108" t="s">
        <v>72</v>
      </c>
      <c r="C42" s="99"/>
      <c r="D42" s="9">
        <v>24</v>
      </c>
      <c r="E42" s="10">
        <v>380000</v>
      </c>
    </row>
    <row r="43" spans="1:5" ht="16.899999999999999" thickBot="1">
      <c r="A43" s="110"/>
      <c r="B43" s="113" t="s">
        <v>56</v>
      </c>
      <c r="C43" s="114"/>
      <c r="D43" s="18">
        <v>25</v>
      </c>
      <c r="E43" s="19">
        <f>SUM(E31:E42)</f>
        <v>1479930</v>
      </c>
    </row>
    <row r="44" spans="1:5" ht="16.899999999999999" thickTop="1">
      <c r="A44" s="115" t="s">
        <v>73</v>
      </c>
      <c r="B44" s="111" t="s">
        <v>74</v>
      </c>
      <c r="C44" s="112"/>
      <c r="D44" s="23">
        <v>26</v>
      </c>
      <c r="E44" s="24">
        <f>E30-E43</f>
        <v>370070</v>
      </c>
    </row>
    <row r="45" spans="1:5">
      <c r="A45" s="116"/>
      <c r="B45" s="108" t="s">
        <v>75</v>
      </c>
      <c r="C45" s="99"/>
      <c r="D45" s="22">
        <v>27</v>
      </c>
      <c r="E45" s="21">
        <f>E44*VLOOKUP(E44,税額,3,1)-VLOOKUP(E44,税額,4,1)</f>
        <v>18503.5</v>
      </c>
    </row>
    <row r="46" spans="1:5">
      <c r="A46" s="116"/>
      <c r="B46" s="108" t="s">
        <v>76</v>
      </c>
      <c r="C46" s="99"/>
      <c r="D46" s="22">
        <v>28</v>
      </c>
      <c r="E46" s="11"/>
    </row>
    <row r="47" spans="1:5">
      <c r="A47" s="116"/>
      <c r="B47" s="25"/>
      <c r="C47" s="8" t="s">
        <v>77</v>
      </c>
      <c r="D47" s="22">
        <v>29</v>
      </c>
      <c r="E47" s="11"/>
    </row>
    <row r="48" spans="1:5">
      <c r="A48" s="116"/>
      <c r="B48" s="108" t="s">
        <v>78</v>
      </c>
      <c r="C48" s="99"/>
      <c r="D48" s="22">
        <v>30</v>
      </c>
      <c r="E48" s="11"/>
    </row>
    <row r="49" spans="1:5">
      <c r="A49" s="116"/>
      <c r="B49" s="108" t="s">
        <v>79</v>
      </c>
      <c r="C49" s="99"/>
      <c r="D49" s="22" t="s">
        <v>80</v>
      </c>
      <c r="E49" s="11"/>
    </row>
    <row r="50" spans="1:5">
      <c r="A50" s="116"/>
      <c r="B50" s="108" t="s">
        <v>81</v>
      </c>
      <c r="C50" s="99"/>
      <c r="D50" s="22" t="s">
        <v>82</v>
      </c>
      <c r="E50" s="11"/>
    </row>
    <row r="51" spans="1:5">
      <c r="A51" s="116"/>
      <c r="B51" s="108" t="s">
        <v>83</v>
      </c>
      <c r="C51" s="99"/>
      <c r="D51" s="22">
        <v>38</v>
      </c>
      <c r="E51" s="12">
        <f>E45-SUM(E46:E50)</f>
        <v>18503.5</v>
      </c>
    </row>
    <row r="52" spans="1:5">
      <c r="A52" s="116"/>
      <c r="B52" s="108" t="s">
        <v>84</v>
      </c>
      <c r="C52" s="99"/>
      <c r="D52" s="22">
        <v>39</v>
      </c>
      <c r="E52" s="11"/>
    </row>
    <row r="53" spans="1:5">
      <c r="A53" s="116"/>
      <c r="B53" s="108" t="s">
        <v>85</v>
      </c>
      <c r="C53" s="99"/>
      <c r="D53" s="22">
        <v>40</v>
      </c>
      <c r="E53" s="12">
        <f>E51-E52</f>
        <v>18503.5</v>
      </c>
    </row>
    <row r="54" spans="1:5">
      <c r="A54" s="116"/>
      <c r="B54" s="108" t="s">
        <v>86</v>
      </c>
      <c r="C54" s="99"/>
      <c r="D54" s="22">
        <v>41</v>
      </c>
      <c r="E54" s="12">
        <f>ROUND(E53*0.021,0)</f>
        <v>389</v>
      </c>
    </row>
    <row r="55" spans="1:5">
      <c r="A55" s="116"/>
      <c r="B55" s="108" t="s">
        <v>87</v>
      </c>
      <c r="C55" s="99"/>
      <c r="D55" s="22">
        <v>42</v>
      </c>
      <c r="E55" s="12">
        <f>E53+E54</f>
        <v>18892.5</v>
      </c>
    </row>
    <row r="56" spans="1:5" ht="16.899999999999999" thickBot="1">
      <c r="A56" s="116"/>
      <c r="B56" s="108" t="s">
        <v>88</v>
      </c>
      <c r="C56" s="99"/>
      <c r="D56" s="22">
        <v>43</v>
      </c>
      <c r="E56" s="11"/>
    </row>
    <row r="57" spans="1:5">
      <c r="A57" s="115"/>
      <c r="B57" s="108" t="s">
        <v>89</v>
      </c>
      <c r="C57" s="99"/>
      <c r="D57" s="22">
        <v>44</v>
      </c>
      <c r="E57" s="11"/>
    </row>
    <row r="58" spans="1:5">
      <c r="A58" s="116"/>
      <c r="B58" s="108" t="s">
        <v>90</v>
      </c>
      <c r="C58" s="99"/>
      <c r="D58" s="22">
        <v>45</v>
      </c>
      <c r="E58" s="12">
        <f>E55-E56-E57</f>
        <v>18892.5</v>
      </c>
    </row>
    <row r="59" spans="1:5">
      <c r="A59" s="116"/>
      <c r="B59" s="108" t="s">
        <v>91</v>
      </c>
      <c r="C59" s="99"/>
      <c r="D59" s="22">
        <v>46</v>
      </c>
      <c r="E59" s="21">
        <v>0</v>
      </c>
    </row>
    <row r="60" spans="1:5">
      <c r="A60" s="116"/>
      <c r="B60" s="117" t="s">
        <v>92</v>
      </c>
      <c r="C60" s="8" t="s">
        <v>93</v>
      </c>
      <c r="D60" s="22">
        <v>47</v>
      </c>
      <c r="E60" s="21">
        <f>E58-E59</f>
        <v>18892.5</v>
      </c>
    </row>
    <row r="61" spans="1:5" ht="16.899999999999999" thickBot="1">
      <c r="A61" s="116"/>
      <c r="B61" s="118"/>
      <c r="C61" s="26" t="s">
        <v>94</v>
      </c>
      <c r="D61" s="27">
        <v>48</v>
      </c>
      <c r="E61" s="14"/>
    </row>
    <row r="62" spans="1:5" ht="16.899999999999999" thickTop="1">
      <c r="A62" s="121" t="s">
        <v>48</v>
      </c>
      <c r="B62" s="111" t="s">
        <v>95</v>
      </c>
      <c r="C62" s="112"/>
      <c r="D62" s="23">
        <v>49</v>
      </c>
      <c r="E62" s="20"/>
    </row>
    <row r="63" spans="1:5">
      <c r="A63" s="122"/>
      <c r="B63" s="108" t="s">
        <v>96</v>
      </c>
      <c r="C63" s="99"/>
      <c r="D63" s="22">
        <v>50</v>
      </c>
      <c r="E63" s="11"/>
    </row>
    <row r="64" spans="1:5">
      <c r="A64" s="122"/>
      <c r="B64" s="108" t="s">
        <v>97</v>
      </c>
      <c r="C64" s="99"/>
      <c r="D64" s="22">
        <v>51</v>
      </c>
      <c r="E64" s="21">
        <v>0</v>
      </c>
    </row>
    <row r="65" spans="1:5">
      <c r="A65" s="122"/>
      <c r="B65" s="108" t="s">
        <v>98</v>
      </c>
      <c r="C65" s="99"/>
      <c r="D65" s="22">
        <v>52</v>
      </c>
      <c r="E65" s="11"/>
    </row>
    <row r="66" spans="1:5">
      <c r="A66" s="122"/>
      <c r="B66" s="108" t="s">
        <v>99</v>
      </c>
      <c r="C66" s="99"/>
      <c r="D66" s="22">
        <v>53</v>
      </c>
      <c r="E66" s="11"/>
    </row>
    <row r="67" spans="1:5">
      <c r="A67" s="122"/>
      <c r="B67" s="108" t="s">
        <v>100</v>
      </c>
      <c r="C67" s="99"/>
      <c r="D67" s="22">
        <v>54</v>
      </c>
      <c r="E67" s="11"/>
    </row>
    <row r="68" spans="1:5">
      <c r="A68" s="122"/>
      <c r="B68" s="108" t="s">
        <v>101</v>
      </c>
      <c r="C68" s="99"/>
      <c r="D68" s="22">
        <v>55</v>
      </c>
      <c r="E68" s="11"/>
    </row>
    <row r="69" spans="1:5">
      <c r="A69" s="122"/>
      <c r="B69" s="108" t="s">
        <v>102</v>
      </c>
      <c r="C69" s="99"/>
      <c r="D69" s="22">
        <v>56</v>
      </c>
      <c r="E69" s="11"/>
    </row>
    <row r="70" spans="1:5">
      <c r="A70" s="119"/>
      <c r="B70" s="108" t="s">
        <v>103</v>
      </c>
      <c r="C70" s="99"/>
      <c r="D70" s="22">
        <v>57</v>
      </c>
      <c r="E70" s="21">
        <f>E60</f>
        <v>18892.5</v>
      </c>
    </row>
    <row r="71" spans="1:5" ht="16.899999999999999" thickBot="1">
      <c r="A71" s="119"/>
      <c r="B71" s="120" t="s">
        <v>104</v>
      </c>
      <c r="C71" s="103"/>
      <c r="D71" s="27">
        <v>58</v>
      </c>
      <c r="E71" s="14"/>
    </row>
    <row r="72" spans="1:5" ht="16.899999999999999" thickTop="1"/>
  </sheetData>
  <mergeCells count="63">
    <mergeCell ref="A70:A71"/>
    <mergeCell ref="B70:C70"/>
    <mergeCell ref="B71:C71"/>
    <mergeCell ref="A62:A69"/>
    <mergeCell ref="B62:C62"/>
    <mergeCell ref="B63:C63"/>
    <mergeCell ref="B64:C64"/>
    <mergeCell ref="B65:C65"/>
    <mergeCell ref="B66:C66"/>
    <mergeCell ref="B67:C67"/>
    <mergeCell ref="B68:C68"/>
    <mergeCell ref="B69:C69"/>
    <mergeCell ref="B56:C56"/>
    <mergeCell ref="A57:A61"/>
    <mergeCell ref="B57:C57"/>
    <mergeCell ref="B58:C58"/>
    <mergeCell ref="B59:C59"/>
    <mergeCell ref="B60:B61"/>
    <mergeCell ref="A44:A56"/>
    <mergeCell ref="B55:C55"/>
    <mergeCell ref="B40:C40"/>
    <mergeCell ref="B41:C41"/>
    <mergeCell ref="B42:C42"/>
    <mergeCell ref="B43:C43"/>
    <mergeCell ref="B44:C44"/>
    <mergeCell ref="B45:C45"/>
    <mergeCell ref="B46:C46"/>
    <mergeCell ref="B48:C48"/>
    <mergeCell ref="B49:C49"/>
    <mergeCell ref="B50:C50"/>
    <mergeCell ref="B51:C51"/>
    <mergeCell ref="B52:C52"/>
    <mergeCell ref="B53:C53"/>
    <mergeCell ref="B54:C54"/>
    <mergeCell ref="A31:A43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22:A30"/>
    <mergeCell ref="B22:B23"/>
    <mergeCell ref="B24:C24"/>
    <mergeCell ref="B25:C25"/>
    <mergeCell ref="B26:C26"/>
    <mergeCell ref="B27:C27"/>
    <mergeCell ref="B28:C28"/>
    <mergeCell ref="B29:C29"/>
    <mergeCell ref="A1:B1"/>
    <mergeCell ref="C1:D1"/>
    <mergeCell ref="A11:A21"/>
    <mergeCell ref="B11:B12"/>
    <mergeCell ref="B13:C13"/>
    <mergeCell ref="B14:C14"/>
    <mergeCell ref="B15:C15"/>
    <mergeCell ref="B16:C16"/>
    <mergeCell ref="B17:B18"/>
    <mergeCell ref="B19:B20"/>
    <mergeCell ref="B21:C21"/>
  </mergeCells>
  <phoneticPr fontId="4"/>
  <printOptions horizontalCentered="1"/>
  <pageMargins left="0.70866141732283472" right="0.70866141732283472" top="0.43307086614173229" bottom="0.27559055118110237" header="0.31496062992125984" footer="0.2362204724409449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BC794-544A-4308-B6BD-00D518F78DDB}">
  <dimension ref="A1:N32"/>
  <sheetViews>
    <sheetView workbookViewId="0"/>
  </sheetViews>
  <sheetFormatPr defaultRowHeight="16.3"/>
  <cols>
    <col min="1" max="1" width="15.6640625" customWidth="1"/>
    <col min="14" max="14" width="10.33203125" bestFit="1" customWidth="1"/>
  </cols>
  <sheetData>
    <row r="1" spans="1:14">
      <c r="A1" t="s">
        <v>162</v>
      </c>
      <c r="C1" t="s">
        <v>162</v>
      </c>
      <c r="D1" t="s">
        <v>162</v>
      </c>
      <c r="E1" t="s">
        <v>162</v>
      </c>
      <c r="F1" t="s">
        <v>162</v>
      </c>
      <c r="G1" t="s">
        <v>162</v>
      </c>
      <c r="H1" t="s">
        <v>162</v>
      </c>
      <c r="I1" t="s">
        <v>162</v>
      </c>
      <c r="J1" t="s">
        <v>162</v>
      </c>
      <c r="K1" t="s">
        <v>162</v>
      </c>
      <c r="L1" t="s">
        <v>162</v>
      </c>
      <c r="M1" t="s">
        <v>162</v>
      </c>
    </row>
    <row r="2" spans="1:14">
      <c r="A2" s="74" t="s">
        <v>163</v>
      </c>
      <c r="B2" s="74" t="s">
        <v>164</v>
      </c>
      <c r="C2" s="74" t="s">
        <v>165</v>
      </c>
      <c r="D2" s="74" t="s">
        <v>166</v>
      </c>
      <c r="E2" s="74" t="s">
        <v>167</v>
      </c>
      <c r="F2" s="74" t="s">
        <v>168</v>
      </c>
      <c r="G2" s="74" t="s">
        <v>169</v>
      </c>
      <c r="H2" s="74" t="s">
        <v>170</v>
      </c>
      <c r="I2" s="74" t="s">
        <v>171</v>
      </c>
      <c r="J2" s="74" t="s">
        <v>172</v>
      </c>
      <c r="K2" s="74" t="s">
        <v>173</v>
      </c>
      <c r="L2" s="74" t="s">
        <v>174</v>
      </c>
      <c r="M2" s="74" t="s">
        <v>175</v>
      </c>
      <c r="N2" s="75">
        <v>0</v>
      </c>
    </row>
    <row r="3" spans="1:14">
      <c r="A3" s="88" t="s">
        <v>176</v>
      </c>
      <c r="B3" s="22">
        <v>3260</v>
      </c>
      <c r="C3" s="22">
        <v>3260</v>
      </c>
      <c r="D3" s="22">
        <v>3170</v>
      </c>
      <c r="E3" s="22">
        <v>3080</v>
      </c>
      <c r="F3" s="22">
        <v>3170</v>
      </c>
      <c r="G3" s="22">
        <v>3260</v>
      </c>
      <c r="H3" s="22">
        <v>3900</v>
      </c>
      <c r="I3" s="22">
        <v>3170</v>
      </c>
      <c r="J3" s="22">
        <v>4630</v>
      </c>
      <c r="K3" s="22">
        <v>3190</v>
      </c>
      <c r="L3" s="22">
        <v>3370</v>
      </c>
      <c r="M3" s="22"/>
      <c r="N3" s="76">
        <f>SUM(B3:M3)</f>
        <v>37460</v>
      </c>
    </row>
    <row r="4" spans="1:14">
      <c r="A4" s="88" t="s">
        <v>177</v>
      </c>
      <c r="B4" s="77">
        <v>5532</v>
      </c>
      <c r="C4" s="77">
        <v>6400</v>
      </c>
      <c r="D4" s="77">
        <v>6330</v>
      </c>
      <c r="E4" s="77">
        <v>2050</v>
      </c>
      <c r="F4" s="77">
        <v>2000</v>
      </c>
      <c r="G4" s="77">
        <v>3960</v>
      </c>
      <c r="H4" s="77">
        <v>6090</v>
      </c>
      <c r="I4" s="77">
        <v>6330</v>
      </c>
      <c r="J4" s="77">
        <v>2960</v>
      </c>
      <c r="K4" s="77">
        <v>4034</v>
      </c>
      <c r="L4" s="77">
        <v>4195</v>
      </c>
      <c r="M4" s="77">
        <v>5714</v>
      </c>
      <c r="N4" s="76">
        <f t="shared" ref="N4:N12" si="0">SUM(B4:M4)</f>
        <v>55595</v>
      </c>
    </row>
    <row r="5" spans="1:14">
      <c r="A5" s="88" t="s">
        <v>178</v>
      </c>
      <c r="B5" s="77" t="s">
        <v>162</v>
      </c>
      <c r="C5" s="77" t="s">
        <v>162</v>
      </c>
      <c r="D5" s="77" t="s">
        <v>162</v>
      </c>
      <c r="E5" s="77">
        <v>3562</v>
      </c>
      <c r="F5" s="77">
        <v>1410</v>
      </c>
      <c r="G5" s="77">
        <v>8280</v>
      </c>
      <c r="H5" s="77">
        <v>8300</v>
      </c>
      <c r="I5" s="77">
        <v>3000</v>
      </c>
      <c r="J5" s="77">
        <v>3240</v>
      </c>
      <c r="K5" s="77" t="s">
        <v>162</v>
      </c>
      <c r="L5" s="77">
        <v>3890</v>
      </c>
      <c r="M5" s="77">
        <v>2200</v>
      </c>
      <c r="N5" s="76">
        <f t="shared" si="0"/>
        <v>33882</v>
      </c>
    </row>
    <row r="6" spans="1:14">
      <c r="A6" s="88" t="s">
        <v>179</v>
      </c>
      <c r="B6" s="77" t="s">
        <v>162</v>
      </c>
      <c r="C6" s="77" t="s">
        <v>162</v>
      </c>
      <c r="D6" s="77" t="s">
        <v>162</v>
      </c>
      <c r="E6" s="77">
        <v>1620</v>
      </c>
      <c r="F6" s="77" t="s">
        <v>162</v>
      </c>
      <c r="G6" s="77" t="s">
        <v>162</v>
      </c>
      <c r="H6" s="77" t="s">
        <v>162</v>
      </c>
      <c r="I6" s="77" t="s">
        <v>162</v>
      </c>
      <c r="J6" s="77">
        <v>1620</v>
      </c>
      <c r="K6" s="77">
        <v>1470</v>
      </c>
      <c r="L6" s="77" t="s">
        <v>162</v>
      </c>
      <c r="M6" s="77">
        <v>1680</v>
      </c>
      <c r="N6" s="76">
        <f t="shared" si="0"/>
        <v>6390</v>
      </c>
    </row>
    <row r="7" spans="1:14">
      <c r="A7" s="88" t="s">
        <v>180</v>
      </c>
      <c r="B7" s="77">
        <v>7720</v>
      </c>
      <c r="C7" s="77">
        <v>6810</v>
      </c>
      <c r="D7" s="77">
        <v>6810</v>
      </c>
      <c r="E7" s="77">
        <v>8620</v>
      </c>
      <c r="F7" s="77">
        <v>6760</v>
      </c>
      <c r="G7" s="77">
        <v>6680</v>
      </c>
      <c r="H7" s="77">
        <v>7140</v>
      </c>
      <c r="I7" s="77">
        <v>6520</v>
      </c>
      <c r="J7" s="77">
        <v>6770</v>
      </c>
      <c r="K7" s="77">
        <v>6680</v>
      </c>
      <c r="L7" s="77">
        <v>6680</v>
      </c>
      <c r="M7" s="77">
        <v>6880</v>
      </c>
      <c r="N7" s="76">
        <f t="shared" si="0"/>
        <v>84070</v>
      </c>
    </row>
    <row r="8" spans="1:14">
      <c r="A8" s="88" t="s">
        <v>181</v>
      </c>
      <c r="B8" s="77">
        <v>2080</v>
      </c>
      <c r="C8" s="77">
        <v>5950</v>
      </c>
      <c r="D8" s="77">
        <v>9270</v>
      </c>
      <c r="E8" s="77">
        <v>2980</v>
      </c>
      <c r="F8" s="77">
        <v>6230</v>
      </c>
      <c r="G8" s="77">
        <v>2900</v>
      </c>
      <c r="H8" s="77">
        <v>2230</v>
      </c>
      <c r="I8" s="77">
        <v>3880</v>
      </c>
      <c r="J8" s="77">
        <v>10170</v>
      </c>
      <c r="K8" s="77">
        <v>2990</v>
      </c>
      <c r="L8" s="77">
        <v>6090</v>
      </c>
      <c r="M8" s="77">
        <v>2990</v>
      </c>
      <c r="N8" s="76">
        <f t="shared" si="0"/>
        <v>57760</v>
      </c>
    </row>
    <row r="9" spans="1:14">
      <c r="A9" s="88" t="s">
        <v>182</v>
      </c>
      <c r="B9" s="77" t="s">
        <v>162</v>
      </c>
      <c r="C9" s="77" t="s">
        <v>162</v>
      </c>
      <c r="D9" s="77" t="s">
        <v>162</v>
      </c>
      <c r="E9" s="77" t="s">
        <v>162</v>
      </c>
      <c r="F9" s="77" t="s">
        <v>162</v>
      </c>
      <c r="G9" s="77" t="s">
        <v>162</v>
      </c>
      <c r="H9" s="77" t="s">
        <v>162</v>
      </c>
      <c r="I9" s="77" t="s">
        <v>162</v>
      </c>
      <c r="J9" s="77" t="s">
        <v>162</v>
      </c>
      <c r="K9" s="77" t="s">
        <v>162</v>
      </c>
      <c r="L9" s="77" t="s">
        <v>162</v>
      </c>
      <c r="M9" s="77" t="s">
        <v>162</v>
      </c>
      <c r="N9" s="76">
        <f t="shared" si="0"/>
        <v>0</v>
      </c>
    </row>
    <row r="10" spans="1:14">
      <c r="A10" s="88" t="s">
        <v>183</v>
      </c>
      <c r="B10" s="77">
        <v>580</v>
      </c>
      <c r="C10" s="77" t="s">
        <v>162</v>
      </c>
      <c r="D10" s="77" t="s">
        <v>162</v>
      </c>
      <c r="E10" s="77" t="s">
        <v>162</v>
      </c>
      <c r="F10" s="77" t="s">
        <v>162</v>
      </c>
      <c r="G10" s="77">
        <v>850</v>
      </c>
      <c r="H10" s="77" t="s">
        <v>162</v>
      </c>
      <c r="I10" s="77" t="s">
        <v>162</v>
      </c>
      <c r="J10" s="77" t="s">
        <v>162</v>
      </c>
      <c r="K10" s="77" t="s">
        <v>162</v>
      </c>
      <c r="L10" s="77" t="s">
        <v>162</v>
      </c>
      <c r="M10" s="77" t="s">
        <v>162</v>
      </c>
      <c r="N10" s="76">
        <f t="shared" si="0"/>
        <v>1430</v>
      </c>
    </row>
    <row r="11" spans="1:14">
      <c r="A11" s="88" t="s">
        <v>184</v>
      </c>
      <c r="B11" s="77">
        <v>1120</v>
      </c>
      <c r="C11" s="77" t="s">
        <v>162</v>
      </c>
      <c r="D11" s="77" t="s">
        <v>162</v>
      </c>
      <c r="E11" s="77" t="s">
        <v>162</v>
      </c>
      <c r="F11" s="77" t="s">
        <v>162</v>
      </c>
      <c r="G11" s="77" t="s">
        <v>162</v>
      </c>
      <c r="H11" s="77" t="s">
        <v>162</v>
      </c>
      <c r="I11" s="77" t="s">
        <v>162</v>
      </c>
      <c r="J11" s="77" t="s">
        <v>162</v>
      </c>
      <c r="K11" s="77" t="s">
        <v>162</v>
      </c>
      <c r="L11" s="77" t="s">
        <v>162</v>
      </c>
      <c r="M11" s="77" t="s">
        <v>162</v>
      </c>
      <c r="N11" s="76">
        <f t="shared" si="0"/>
        <v>1120</v>
      </c>
    </row>
    <row r="12" spans="1:14" ht="16.899999999999999" thickBot="1">
      <c r="A12" s="88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6">
        <f t="shared" si="0"/>
        <v>0</v>
      </c>
    </row>
    <row r="13" spans="1:14" ht="20.7" thickBot="1">
      <c r="A13" s="78" t="s">
        <v>185</v>
      </c>
      <c r="B13" s="79">
        <f>SUM(B3:B12)</f>
        <v>20292</v>
      </c>
      <c r="C13" s="79">
        <f>SUM(C3:C12)</f>
        <v>22420</v>
      </c>
      <c r="D13" s="79">
        <f>SUM(D3:D12)</f>
        <v>25580</v>
      </c>
      <c r="E13" s="79">
        <f>SUM(E3:E12)</f>
        <v>21912</v>
      </c>
      <c r="F13" s="79">
        <f>SUM(F3:F12)</f>
        <v>19570</v>
      </c>
      <c r="G13" s="79">
        <f>SUM(G3:G12)</f>
        <v>25930</v>
      </c>
      <c r="H13" s="79">
        <f>SUM(H3:H12)</f>
        <v>27660</v>
      </c>
      <c r="I13" s="79">
        <f>SUM(I3:I12)</f>
        <v>22900</v>
      </c>
      <c r="J13" s="79">
        <f>SUM(J3:J12)</f>
        <v>29390</v>
      </c>
      <c r="K13" s="79">
        <f>SUM(K3:K12)</f>
        <v>18364</v>
      </c>
      <c r="L13" s="79">
        <f>SUM(L3:L12)</f>
        <v>24225</v>
      </c>
      <c r="M13" s="79">
        <f>SUM(M3:M12)</f>
        <v>19464</v>
      </c>
      <c r="N13" s="80">
        <f>SUM(N3:N12)</f>
        <v>277707</v>
      </c>
    </row>
    <row r="14" spans="1:14">
      <c r="A14" t="s">
        <v>162</v>
      </c>
      <c r="C14" t="s">
        <v>162</v>
      </c>
      <c r="D14" t="s">
        <v>162</v>
      </c>
      <c r="E14" t="s">
        <v>162</v>
      </c>
      <c r="F14" t="s">
        <v>162</v>
      </c>
      <c r="G14" t="s">
        <v>162</v>
      </c>
      <c r="H14" t="s">
        <v>162</v>
      </c>
      <c r="I14" t="s">
        <v>162</v>
      </c>
      <c r="J14" t="s">
        <v>162</v>
      </c>
      <c r="K14" t="s">
        <v>162</v>
      </c>
      <c r="L14" t="s">
        <v>162</v>
      </c>
      <c r="M14" t="s">
        <v>162</v>
      </c>
    </row>
    <row r="15" spans="1:14">
      <c r="A15" s="84" t="s">
        <v>163</v>
      </c>
      <c r="B15" s="84" t="s">
        <v>164</v>
      </c>
      <c r="C15" s="84" t="s">
        <v>165</v>
      </c>
      <c r="D15" s="84" t="s">
        <v>166</v>
      </c>
      <c r="E15" s="84" t="s">
        <v>167</v>
      </c>
      <c r="F15" s="84" t="s">
        <v>168</v>
      </c>
      <c r="G15" s="84" t="s">
        <v>169</v>
      </c>
      <c r="H15" s="84" t="s">
        <v>170</v>
      </c>
      <c r="I15" s="84" t="s">
        <v>171</v>
      </c>
      <c r="J15" s="84" t="s">
        <v>172</v>
      </c>
      <c r="K15" s="84" t="s">
        <v>173</v>
      </c>
      <c r="L15" s="84" t="s">
        <v>174</v>
      </c>
      <c r="M15" s="84" t="s">
        <v>175</v>
      </c>
      <c r="N15" s="84">
        <v>0</v>
      </c>
    </row>
    <row r="16" spans="1:14">
      <c r="A16" s="88" t="s">
        <v>176</v>
      </c>
      <c r="B16" s="22" t="s">
        <v>162</v>
      </c>
      <c r="C16" s="22" t="s">
        <v>162</v>
      </c>
      <c r="D16" s="22" t="s">
        <v>162</v>
      </c>
      <c r="E16" s="22" t="s">
        <v>162</v>
      </c>
      <c r="F16" s="22" t="s">
        <v>162</v>
      </c>
      <c r="G16" s="22" t="s">
        <v>162</v>
      </c>
      <c r="H16" s="22">
        <v>1414</v>
      </c>
      <c r="I16" s="22">
        <v>2845</v>
      </c>
      <c r="J16" s="22">
        <v>1000</v>
      </c>
      <c r="K16" s="22" t="s">
        <v>162</v>
      </c>
      <c r="L16" s="22">
        <v>1205</v>
      </c>
      <c r="M16" s="22" t="s">
        <v>162</v>
      </c>
      <c r="N16" s="89">
        <f>SUM(B16:M16)</f>
        <v>6464</v>
      </c>
    </row>
    <row r="17" spans="1:14">
      <c r="A17" s="88" t="s">
        <v>177</v>
      </c>
      <c r="B17" s="77" t="s">
        <v>162</v>
      </c>
      <c r="C17" s="77" t="s">
        <v>162</v>
      </c>
      <c r="D17" s="77" t="s">
        <v>162</v>
      </c>
      <c r="E17" s="77" t="s">
        <v>162</v>
      </c>
      <c r="F17" s="77" t="s">
        <v>162</v>
      </c>
      <c r="G17" s="77" t="s">
        <v>162</v>
      </c>
      <c r="H17" s="77" t="s">
        <v>162</v>
      </c>
      <c r="I17" s="77" t="s">
        <v>162</v>
      </c>
      <c r="J17" s="77" t="s">
        <v>162</v>
      </c>
      <c r="K17" s="77" t="s">
        <v>162</v>
      </c>
      <c r="L17" s="77" t="s">
        <v>162</v>
      </c>
      <c r="M17" s="77" t="s">
        <v>162</v>
      </c>
      <c r="N17" s="89">
        <f t="shared" ref="N17:N26" si="1">SUM(B17:M17)</f>
        <v>0</v>
      </c>
    </row>
    <row r="18" spans="1:14">
      <c r="A18" s="88" t="s">
        <v>178</v>
      </c>
      <c r="B18" s="77" t="s">
        <v>162</v>
      </c>
      <c r="C18" s="77" t="s">
        <v>162</v>
      </c>
      <c r="D18" s="77" t="s">
        <v>162</v>
      </c>
      <c r="E18" s="77" t="s">
        <v>162</v>
      </c>
      <c r="F18" s="77" t="s">
        <v>162</v>
      </c>
      <c r="G18" s="77" t="s">
        <v>162</v>
      </c>
      <c r="H18" s="77" t="s">
        <v>162</v>
      </c>
      <c r="I18" s="77" t="s">
        <v>162</v>
      </c>
      <c r="J18" s="77" t="s">
        <v>162</v>
      </c>
      <c r="K18" s="77" t="s">
        <v>162</v>
      </c>
      <c r="L18" s="77" t="s">
        <v>162</v>
      </c>
      <c r="M18" s="77" t="s">
        <v>162</v>
      </c>
      <c r="N18" s="89">
        <f t="shared" si="1"/>
        <v>0</v>
      </c>
    </row>
    <row r="19" spans="1:14">
      <c r="A19" s="88" t="s">
        <v>179</v>
      </c>
      <c r="B19" s="77" t="s">
        <v>162</v>
      </c>
      <c r="C19" s="77" t="s">
        <v>162</v>
      </c>
      <c r="D19" s="77" t="s">
        <v>162</v>
      </c>
      <c r="E19" s="77" t="s">
        <v>162</v>
      </c>
      <c r="F19" s="77" t="s">
        <v>162</v>
      </c>
      <c r="G19" s="77" t="s">
        <v>162</v>
      </c>
      <c r="H19" s="77" t="s">
        <v>162</v>
      </c>
      <c r="I19" s="77" t="s">
        <v>162</v>
      </c>
      <c r="J19" s="77" t="s">
        <v>162</v>
      </c>
      <c r="K19" s="77" t="s">
        <v>162</v>
      </c>
      <c r="L19" s="77" t="s">
        <v>162</v>
      </c>
      <c r="M19" s="77" t="s">
        <v>162</v>
      </c>
      <c r="N19" s="89">
        <f t="shared" si="1"/>
        <v>0</v>
      </c>
    </row>
    <row r="20" spans="1:14">
      <c r="A20" s="88" t="s">
        <v>180</v>
      </c>
      <c r="B20" s="77" t="s">
        <v>162</v>
      </c>
      <c r="C20" s="77" t="s">
        <v>162</v>
      </c>
      <c r="D20" s="77" t="s">
        <v>162</v>
      </c>
      <c r="E20" s="77" t="s">
        <v>162</v>
      </c>
      <c r="F20" s="77">
        <v>1480</v>
      </c>
      <c r="G20" s="77" t="s">
        <v>162</v>
      </c>
      <c r="H20" s="77" t="s">
        <v>162</v>
      </c>
      <c r="I20" s="77">
        <v>2500</v>
      </c>
      <c r="J20" s="77">
        <v>2600</v>
      </c>
      <c r="K20" s="77" t="s">
        <v>162</v>
      </c>
      <c r="L20" s="77">
        <v>5190</v>
      </c>
      <c r="M20" s="77" t="s">
        <v>162</v>
      </c>
      <c r="N20" s="89">
        <f t="shared" si="1"/>
        <v>11770</v>
      </c>
    </row>
    <row r="21" spans="1:14">
      <c r="A21" s="88" t="s">
        <v>181</v>
      </c>
      <c r="B21" s="77" t="s">
        <v>162</v>
      </c>
      <c r="C21" s="77" t="s">
        <v>162</v>
      </c>
      <c r="D21" s="77" t="s">
        <v>162</v>
      </c>
      <c r="E21" s="77" t="s">
        <v>162</v>
      </c>
      <c r="F21" s="77" t="s">
        <v>162</v>
      </c>
      <c r="G21" s="77" t="s">
        <v>162</v>
      </c>
      <c r="H21" s="77" t="s">
        <v>162</v>
      </c>
      <c r="I21" s="77" t="s">
        <v>162</v>
      </c>
      <c r="J21" s="77" t="s">
        <v>162</v>
      </c>
      <c r="K21" s="77" t="s">
        <v>162</v>
      </c>
      <c r="L21" s="77" t="s">
        <v>162</v>
      </c>
      <c r="M21" s="77" t="s">
        <v>162</v>
      </c>
      <c r="N21" s="89">
        <f t="shared" si="1"/>
        <v>0</v>
      </c>
    </row>
    <row r="22" spans="1:14">
      <c r="A22" s="88" t="s">
        <v>182</v>
      </c>
      <c r="B22" s="77" t="s">
        <v>162</v>
      </c>
      <c r="C22" s="77" t="s">
        <v>162</v>
      </c>
      <c r="D22" s="77" t="s">
        <v>162</v>
      </c>
      <c r="E22" s="77" t="s">
        <v>162</v>
      </c>
      <c r="F22" s="77" t="s">
        <v>162</v>
      </c>
      <c r="G22" s="77">
        <v>0</v>
      </c>
      <c r="H22" s="77" t="s">
        <v>162</v>
      </c>
      <c r="I22" s="77" t="s">
        <v>162</v>
      </c>
      <c r="J22" s="77" t="s">
        <v>162</v>
      </c>
      <c r="K22" s="77">
        <v>0</v>
      </c>
      <c r="L22" s="77" t="s">
        <v>162</v>
      </c>
      <c r="M22" s="77">
        <v>0</v>
      </c>
      <c r="N22" s="89">
        <f t="shared" si="1"/>
        <v>0</v>
      </c>
    </row>
    <row r="23" spans="1:14">
      <c r="A23" s="88" t="s">
        <v>183</v>
      </c>
      <c r="B23" s="77" t="s">
        <v>162</v>
      </c>
      <c r="C23" s="77" t="s">
        <v>162</v>
      </c>
      <c r="D23" s="77" t="s">
        <v>162</v>
      </c>
      <c r="E23" s="77" t="s">
        <v>162</v>
      </c>
      <c r="F23" s="77" t="s">
        <v>162</v>
      </c>
      <c r="G23" s="77" t="s">
        <v>162</v>
      </c>
      <c r="H23" s="77" t="s">
        <v>162</v>
      </c>
      <c r="I23" s="77" t="s">
        <v>162</v>
      </c>
      <c r="J23" s="77" t="s">
        <v>162</v>
      </c>
      <c r="K23" s="77" t="s">
        <v>162</v>
      </c>
      <c r="L23" s="77" t="s">
        <v>162</v>
      </c>
      <c r="M23" s="77" t="s">
        <v>162</v>
      </c>
      <c r="N23" s="89">
        <f t="shared" si="1"/>
        <v>0</v>
      </c>
    </row>
    <row r="24" spans="1:14">
      <c r="A24" s="88" t="s">
        <v>184</v>
      </c>
      <c r="B24" s="77" t="s">
        <v>162</v>
      </c>
      <c r="C24" s="77" t="s">
        <v>162</v>
      </c>
      <c r="D24" s="77" t="s">
        <v>162</v>
      </c>
      <c r="E24" s="77" t="s">
        <v>162</v>
      </c>
      <c r="F24" s="77">
        <v>1130</v>
      </c>
      <c r="G24" s="77" t="s">
        <v>162</v>
      </c>
      <c r="H24" s="77">
        <v>2630</v>
      </c>
      <c r="I24" s="77">
        <v>2690</v>
      </c>
      <c r="J24" s="77">
        <v>630</v>
      </c>
      <c r="K24" s="77" t="s">
        <v>162</v>
      </c>
      <c r="L24" s="77">
        <v>2360</v>
      </c>
      <c r="M24" s="77" t="s">
        <v>162</v>
      </c>
      <c r="N24" s="89">
        <f t="shared" si="1"/>
        <v>9440</v>
      </c>
    </row>
    <row r="25" spans="1:14">
      <c r="A25" s="88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89">
        <f t="shared" si="1"/>
        <v>0</v>
      </c>
    </row>
    <row r="26" spans="1:14" ht="16.899999999999999" thickBot="1">
      <c r="A26" s="88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89">
        <f t="shared" si="1"/>
        <v>0</v>
      </c>
    </row>
    <row r="27" spans="1:14" ht="20.7" thickBot="1">
      <c r="A27" s="78" t="s">
        <v>185</v>
      </c>
      <c r="B27" s="90">
        <f>SUM(B16:B26)</f>
        <v>0</v>
      </c>
      <c r="C27" s="90">
        <f t="shared" ref="C27:M27" si="2">SUM(C16:C26)</f>
        <v>0</v>
      </c>
      <c r="D27" s="90">
        <f t="shared" si="2"/>
        <v>0</v>
      </c>
      <c r="E27" s="90">
        <f t="shared" si="2"/>
        <v>0</v>
      </c>
      <c r="F27" s="90">
        <f t="shared" si="2"/>
        <v>2610</v>
      </c>
      <c r="G27" s="90">
        <f t="shared" si="2"/>
        <v>0</v>
      </c>
      <c r="H27" s="90">
        <f t="shared" si="2"/>
        <v>4044</v>
      </c>
      <c r="I27" s="90">
        <f t="shared" si="2"/>
        <v>8035</v>
      </c>
      <c r="J27" s="90">
        <f t="shared" si="2"/>
        <v>4230</v>
      </c>
      <c r="K27" s="90">
        <f t="shared" si="2"/>
        <v>0</v>
      </c>
      <c r="L27" s="90">
        <f t="shared" si="2"/>
        <v>8755</v>
      </c>
      <c r="M27" s="90">
        <f t="shared" si="2"/>
        <v>0</v>
      </c>
      <c r="N27" s="80">
        <f>SUM(N16:N26)</f>
        <v>27674</v>
      </c>
    </row>
    <row r="28" spans="1:14" ht="20.05">
      <c r="A28" s="81" t="s">
        <v>162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</row>
    <row r="29" spans="1:14" ht="18.8">
      <c r="M29" s="85" t="s">
        <v>186</v>
      </c>
      <c r="N29">
        <v>50031</v>
      </c>
    </row>
    <row r="30" spans="1:14" ht="18.8">
      <c r="K30" s="124" t="s">
        <v>194</v>
      </c>
      <c r="M30" s="86" t="s">
        <v>187</v>
      </c>
      <c r="N30" s="87">
        <f>SUM(N13,N27)</f>
        <v>305381</v>
      </c>
    </row>
    <row r="31" spans="1:14" ht="18.8">
      <c r="K31" s="124" t="s">
        <v>195</v>
      </c>
      <c r="M31" s="86" t="s">
        <v>193</v>
      </c>
      <c r="N31" s="87">
        <v>100000</v>
      </c>
    </row>
    <row r="32" spans="1:14">
      <c r="J32" s="73" t="s">
        <v>197</v>
      </c>
      <c r="M32" s="73" t="s">
        <v>196</v>
      </c>
      <c r="N32" s="87">
        <f>MIN(N30:N31)</f>
        <v>100000</v>
      </c>
    </row>
  </sheetData>
  <phoneticPr fontId="4"/>
  <pageMargins left="0.7" right="0.7" top="0.21" bottom="0.19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8E43C-6D1B-4F4E-BE2E-AF8470B156F0}">
  <dimension ref="A1:F52"/>
  <sheetViews>
    <sheetView workbookViewId="0"/>
  </sheetViews>
  <sheetFormatPr defaultRowHeight="16.3"/>
  <cols>
    <col min="5" max="5" width="14.88671875" style="3" customWidth="1"/>
    <col min="6" max="6" width="16.5546875" customWidth="1"/>
  </cols>
  <sheetData>
    <row r="1" spans="1:6">
      <c r="A1" s="29" t="s">
        <v>131</v>
      </c>
      <c r="B1" s="29"/>
      <c r="C1" s="29"/>
      <c r="D1" s="29"/>
      <c r="E1" s="46"/>
    </row>
    <row r="2" spans="1:6">
      <c r="A2" s="30"/>
      <c r="B2" s="30"/>
      <c r="C2" s="31"/>
      <c r="D2" s="32"/>
      <c r="E2" s="47"/>
    </row>
    <row r="3" spans="1:6">
      <c r="A3" s="33" t="s">
        <v>132</v>
      </c>
      <c r="B3" s="30"/>
      <c r="C3" s="31"/>
      <c r="D3" s="31" t="s">
        <v>54</v>
      </c>
      <c r="E3" s="48">
        <v>200000</v>
      </c>
      <c r="F3" s="123" t="s">
        <v>188</v>
      </c>
    </row>
    <row r="4" spans="1:6">
      <c r="A4" s="30" t="s">
        <v>133</v>
      </c>
      <c r="B4" s="30"/>
      <c r="C4" s="30"/>
      <c r="D4" s="30"/>
      <c r="E4" s="48">
        <v>30000</v>
      </c>
      <c r="F4" s="123" t="s">
        <v>189</v>
      </c>
    </row>
    <row r="5" spans="1:6">
      <c r="A5" s="30"/>
      <c r="B5" s="30"/>
      <c r="C5" s="30"/>
      <c r="D5" s="30"/>
      <c r="E5" s="48"/>
    </row>
    <row r="6" spans="1:6">
      <c r="A6" s="34" t="s">
        <v>134</v>
      </c>
      <c r="B6" s="35"/>
      <c r="C6" s="36"/>
      <c r="D6" s="35"/>
      <c r="E6" s="49"/>
    </row>
    <row r="7" spans="1:6">
      <c r="A7" s="33"/>
      <c r="B7" s="37"/>
      <c r="C7" s="38">
        <v>1</v>
      </c>
      <c r="D7" s="30"/>
      <c r="E7" s="48">
        <v>50000</v>
      </c>
    </row>
    <row r="8" spans="1:6">
      <c r="A8" s="33"/>
      <c r="B8" s="37"/>
      <c r="C8" s="38">
        <v>2</v>
      </c>
      <c r="D8" s="30"/>
      <c r="E8" s="48">
        <v>50000</v>
      </c>
    </row>
    <row r="9" spans="1:6">
      <c r="A9" s="33"/>
      <c r="B9" s="37"/>
      <c r="C9" s="38">
        <v>3</v>
      </c>
      <c r="D9" s="30"/>
      <c r="E9" s="48">
        <v>50000</v>
      </c>
    </row>
    <row r="10" spans="1:6">
      <c r="A10" s="33"/>
      <c r="B10" s="37"/>
      <c r="C10" s="38">
        <v>4</v>
      </c>
      <c r="D10" s="30"/>
      <c r="E10" s="48">
        <v>50000</v>
      </c>
    </row>
    <row r="11" spans="1:6">
      <c r="A11" s="33"/>
      <c r="B11" s="37"/>
      <c r="C11" s="38">
        <v>5</v>
      </c>
      <c r="D11" s="30"/>
      <c r="E11" s="48">
        <v>50000</v>
      </c>
    </row>
    <row r="12" spans="1:6">
      <c r="A12" s="33"/>
      <c r="B12" s="37"/>
      <c r="C12" s="38">
        <v>6</v>
      </c>
      <c r="D12" s="30"/>
      <c r="E12" s="48">
        <v>50000</v>
      </c>
    </row>
    <row r="13" spans="1:6">
      <c r="A13" s="33"/>
      <c r="B13" s="37"/>
      <c r="C13" s="38">
        <v>7</v>
      </c>
      <c r="D13" s="30"/>
      <c r="E13" s="48">
        <v>50000</v>
      </c>
    </row>
    <row r="14" spans="1:6">
      <c r="A14" s="33"/>
      <c r="B14" s="37"/>
      <c r="C14" s="38">
        <v>8</v>
      </c>
      <c r="D14" s="30"/>
      <c r="E14" s="48">
        <v>50000</v>
      </c>
    </row>
    <row r="15" spans="1:6">
      <c r="A15" s="33"/>
      <c r="B15" s="37"/>
      <c r="C15" s="38">
        <v>9</v>
      </c>
      <c r="D15" s="30"/>
      <c r="E15" s="48">
        <v>50000</v>
      </c>
    </row>
    <row r="16" spans="1:6">
      <c r="A16" s="33"/>
      <c r="B16" s="37"/>
      <c r="C16" s="38">
        <v>10</v>
      </c>
      <c r="D16" s="30"/>
      <c r="E16" s="48">
        <v>50000</v>
      </c>
    </row>
    <row r="17" spans="1:6">
      <c r="A17" s="33"/>
      <c r="B17" s="37"/>
      <c r="C17" s="38">
        <v>11</v>
      </c>
      <c r="D17" s="30"/>
      <c r="E17" s="48">
        <v>50000</v>
      </c>
    </row>
    <row r="18" spans="1:6">
      <c r="A18" s="33"/>
      <c r="B18" s="37"/>
      <c r="C18" s="38">
        <v>12</v>
      </c>
      <c r="D18" s="32"/>
      <c r="E18" s="47">
        <v>50000</v>
      </c>
    </row>
    <row r="19" spans="1:6">
      <c r="A19" s="30"/>
      <c r="B19" s="39" t="s">
        <v>135</v>
      </c>
      <c r="C19" s="40"/>
      <c r="D19" s="41"/>
      <c r="E19" s="50">
        <f>SUM(E7:E18)</f>
        <v>600000</v>
      </c>
      <c r="F19" s="123" t="s">
        <v>190</v>
      </c>
    </row>
    <row r="20" spans="1:6">
      <c r="A20" s="30"/>
      <c r="B20" s="37"/>
      <c r="C20" s="38"/>
      <c r="D20" s="32"/>
      <c r="E20" s="47"/>
    </row>
    <row r="21" spans="1:6" ht="16.899999999999999" thickBot="1">
      <c r="A21" s="42"/>
      <c r="B21" s="43" t="s">
        <v>136</v>
      </c>
      <c r="C21" s="43"/>
      <c r="D21" s="44"/>
      <c r="E21" s="51">
        <f>SUM(E19,E3:E4)</f>
        <v>830000</v>
      </c>
    </row>
    <row r="22" spans="1:6" ht="16.899999999999999" thickTop="1">
      <c r="A22" s="33" t="s">
        <v>137</v>
      </c>
      <c r="B22" s="45"/>
      <c r="C22" s="31"/>
      <c r="D22" s="32"/>
      <c r="E22" s="47"/>
    </row>
    <row r="23" spans="1:6">
      <c r="A23" s="33"/>
      <c r="B23" s="45" t="s">
        <v>138</v>
      </c>
      <c r="C23" s="31"/>
      <c r="D23" s="30"/>
      <c r="E23" s="48">
        <v>1000000</v>
      </c>
    </row>
    <row r="24" spans="1:6">
      <c r="A24" s="33"/>
      <c r="B24" s="30"/>
      <c r="C24" s="31"/>
      <c r="D24" s="30"/>
      <c r="E24" s="48">
        <v>500000</v>
      </c>
    </row>
    <row r="25" spans="1:6">
      <c r="A25" s="33"/>
      <c r="B25" s="30" t="s">
        <v>139</v>
      </c>
      <c r="C25" s="31"/>
      <c r="D25" s="30"/>
      <c r="E25" s="48">
        <v>800000</v>
      </c>
    </row>
    <row r="26" spans="1:6">
      <c r="A26" s="33"/>
      <c r="B26" s="30"/>
      <c r="C26" s="31"/>
      <c r="D26" s="32"/>
      <c r="E26" s="47"/>
    </row>
    <row r="27" spans="1:6">
      <c r="A27" s="33"/>
      <c r="B27" s="30"/>
      <c r="C27" s="31"/>
      <c r="D27" s="32"/>
      <c r="E27" s="47"/>
    </row>
    <row r="28" spans="1:6" ht="16.899999999999999" thickBot="1">
      <c r="A28" s="42"/>
      <c r="B28" s="43" t="s">
        <v>136</v>
      </c>
      <c r="C28" s="43"/>
      <c r="D28" s="44"/>
      <c r="E28" s="51">
        <f>SUM(E23:E27)</f>
        <v>2300000</v>
      </c>
      <c r="F28" s="123" t="s">
        <v>191</v>
      </c>
    </row>
    <row r="29" spans="1:6" ht="16.899999999999999" thickTop="1"/>
    <row r="30" spans="1:6">
      <c r="A30" s="57" t="s">
        <v>156</v>
      </c>
      <c r="B30" s="57"/>
      <c r="C30" s="57"/>
      <c r="D30" s="58"/>
      <c r="E30" s="58"/>
    </row>
    <row r="31" spans="1:6">
      <c r="A31" s="59"/>
      <c r="B31" s="35"/>
      <c r="C31" s="60"/>
      <c r="D31" s="61"/>
      <c r="E31" s="61"/>
    </row>
    <row r="32" spans="1:6">
      <c r="A32" s="62" t="s">
        <v>140</v>
      </c>
      <c r="B32" s="30"/>
      <c r="C32" s="63"/>
      <c r="D32" s="64"/>
      <c r="E32" s="64">
        <v>10000</v>
      </c>
    </row>
    <row r="33" spans="1:5">
      <c r="A33" s="62" t="s">
        <v>141</v>
      </c>
      <c r="B33" s="30"/>
      <c r="C33" s="63"/>
      <c r="D33" s="65"/>
      <c r="E33" s="65">
        <v>10000</v>
      </c>
    </row>
    <row r="34" spans="1:5" ht="16.899999999999999">
      <c r="A34" s="66" t="s">
        <v>142</v>
      </c>
      <c r="B34" s="30"/>
      <c r="C34" s="63"/>
      <c r="D34" s="65"/>
      <c r="E34" s="65">
        <v>10000</v>
      </c>
    </row>
    <row r="35" spans="1:5">
      <c r="A35" s="62" t="s">
        <v>143</v>
      </c>
      <c r="B35" s="30"/>
      <c r="C35" s="63"/>
      <c r="D35" s="64"/>
      <c r="E35" s="64">
        <v>10000</v>
      </c>
    </row>
    <row r="36" spans="1:5">
      <c r="A36" s="62" t="s">
        <v>144</v>
      </c>
      <c r="B36" s="30"/>
      <c r="C36" s="63"/>
      <c r="D36" s="65"/>
      <c r="E36" s="65">
        <v>10000</v>
      </c>
    </row>
    <row r="37" spans="1:5" ht="16.899999999999999">
      <c r="A37" s="66" t="s">
        <v>145</v>
      </c>
      <c r="B37" s="30"/>
      <c r="C37" s="63"/>
      <c r="D37" s="64"/>
      <c r="E37" s="64">
        <v>10000</v>
      </c>
    </row>
    <row r="38" spans="1:5">
      <c r="A38" s="62" t="s">
        <v>146</v>
      </c>
      <c r="B38" s="30"/>
      <c r="C38" s="63"/>
      <c r="D38" s="65"/>
      <c r="E38" s="65">
        <v>10000</v>
      </c>
    </row>
    <row r="39" spans="1:5">
      <c r="A39" s="62" t="s">
        <v>147</v>
      </c>
      <c r="B39" s="30"/>
      <c r="C39" s="63"/>
      <c r="D39" s="64"/>
      <c r="E39" s="64">
        <v>10000</v>
      </c>
    </row>
    <row r="40" spans="1:5">
      <c r="A40" s="62" t="s">
        <v>148</v>
      </c>
      <c r="B40" s="30"/>
      <c r="C40" s="63"/>
      <c r="D40" s="65"/>
      <c r="E40" s="65"/>
    </row>
    <row r="41" spans="1:5">
      <c r="A41" s="62" t="s">
        <v>149</v>
      </c>
      <c r="B41" s="30"/>
      <c r="C41" s="63"/>
      <c r="D41" s="64"/>
      <c r="E41" s="64"/>
    </row>
    <row r="42" spans="1:5">
      <c r="A42" s="62" t="s">
        <v>150</v>
      </c>
      <c r="B42" s="62"/>
      <c r="C42" s="63"/>
      <c r="D42" s="65"/>
      <c r="E42" s="65"/>
    </row>
    <row r="43" spans="1:5">
      <c r="A43" s="62" t="s">
        <v>151</v>
      </c>
      <c r="B43" s="30"/>
      <c r="C43" s="63"/>
      <c r="D43" s="64"/>
      <c r="E43" s="64"/>
    </row>
    <row r="44" spans="1:5">
      <c r="A44" s="62" t="s">
        <v>152</v>
      </c>
      <c r="B44" s="30"/>
      <c r="C44" s="63"/>
      <c r="D44" s="65"/>
      <c r="E44" s="65"/>
    </row>
    <row r="45" spans="1:5">
      <c r="A45" s="62" t="s">
        <v>153</v>
      </c>
      <c r="B45" s="31"/>
      <c r="C45" s="63"/>
      <c r="D45" s="64"/>
      <c r="E45" s="64"/>
    </row>
    <row r="46" spans="1:5">
      <c r="A46" s="62" t="s">
        <v>154</v>
      </c>
      <c r="B46" s="67"/>
      <c r="C46" s="63"/>
      <c r="D46" s="65"/>
      <c r="E46" s="65"/>
    </row>
    <row r="47" spans="1:5">
      <c r="A47" s="62" t="s">
        <v>155</v>
      </c>
      <c r="B47" s="68"/>
      <c r="C47" s="63"/>
      <c r="D47" s="64"/>
      <c r="E47" s="64"/>
    </row>
    <row r="48" spans="1:5" ht="16.899999999999999" thickBot="1">
      <c r="A48" s="69"/>
      <c r="B48" s="69"/>
      <c r="C48" s="70"/>
      <c r="D48" s="72" t="s">
        <v>157</v>
      </c>
      <c r="E48" s="71">
        <v>80000</v>
      </c>
    </row>
    <row r="49" spans="2:6" ht="16.899999999999999" thickTop="1"/>
    <row r="50" spans="2:6">
      <c r="C50" s="73" t="s">
        <v>54</v>
      </c>
      <c r="D50" t="s">
        <v>132</v>
      </c>
      <c r="E50" s="3">
        <f>E3</f>
        <v>200000</v>
      </c>
    </row>
    <row r="51" spans="2:6">
      <c r="C51" s="73" t="s">
        <v>9</v>
      </c>
      <c r="D51" t="s">
        <v>159</v>
      </c>
      <c r="E51" s="3">
        <f>E48</f>
        <v>80000</v>
      </c>
    </row>
    <row r="52" spans="2:6">
      <c r="B52" t="s">
        <v>158</v>
      </c>
      <c r="D52" t="s">
        <v>160</v>
      </c>
      <c r="E52" s="3">
        <f>E50-E51</f>
        <v>120000</v>
      </c>
      <c r="F52" s="123" t="s">
        <v>192</v>
      </c>
    </row>
  </sheetData>
  <phoneticPr fontId="4"/>
  <hyperlinks>
    <hyperlink ref="F3" location="申告書!E11" display="←確定申告書 ㋐" xr:uid="{DB1B3EE6-5620-48BA-876E-663D8606B906}"/>
    <hyperlink ref="F4" location="申告書!E12" display="←確定申告書 ㋑" xr:uid="{6B27D025-99B1-46DB-8297-F36038E180D1}"/>
    <hyperlink ref="F19" location="申告書!E16" display="←確定申告書 ㋕" xr:uid="{90C66593-1251-4FF1-8E73-D17366BD0ACC}"/>
    <hyperlink ref="F28" location="申告書!E17" display="←確定申告書 ㋖" xr:uid="{F5EB634B-0A3C-491D-B13E-3EDD9C833ED6}"/>
    <hyperlink ref="F52" location="申告書!E22" display="←確定申告書 ①" xr:uid="{364A7B19-41B9-4176-B8B8-0CA41310CA43}"/>
  </hyperlinks>
  <printOptions horizontalCentered="1"/>
  <pageMargins left="0.44" right="0.43" top="0.51181102362204722" bottom="0.35433070866141736" header="0.31496062992125984" footer="0.31496062992125984"/>
  <pageSetup paperSize="9" scale="135" orientation="portrait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7860E-7230-4684-84CA-4537BFFDFD39}">
  <sheetPr>
    <pageSetUpPr fitToPage="1"/>
  </sheetPr>
  <dimension ref="A1:H25"/>
  <sheetViews>
    <sheetView workbookViewId="0"/>
  </sheetViews>
  <sheetFormatPr defaultRowHeight="16.3"/>
  <cols>
    <col min="1" max="1" width="22.5546875" customWidth="1"/>
    <col min="2" max="2" width="10.5546875" bestFit="1" customWidth="1"/>
    <col min="4" max="4" width="25" customWidth="1"/>
    <col min="5" max="5" width="3.88671875" customWidth="1"/>
    <col min="6" max="6" width="4.6640625" customWidth="1"/>
    <col min="7" max="7" width="41.6640625" customWidth="1"/>
    <col min="8" max="8" width="44.88671875" bestFit="1" customWidth="1"/>
  </cols>
  <sheetData>
    <row r="1" spans="1:8">
      <c r="A1" t="s">
        <v>105</v>
      </c>
    </row>
    <row r="2" spans="1:8">
      <c r="A2" t="s">
        <v>106</v>
      </c>
      <c r="C2" t="s">
        <v>107</v>
      </c>
      <c r="G2" t="s">
        <v>108</v>
      </c>
    </row>
    <row r="3" spans="1:8">
      <c r="A3" s="3">
        <v>1000</v>
      </c>
      <c r="B3" s="3">
        <v>1949000</v>
      </c>
      <c r="C3" s="28">
        <v>0.05</v>
      </c>
      <c r="D3" s="3">
        <v>0</v>
      </c>
      <c r="G3" s="1" t="s">
        <v>109</v>
      </c>
      <c r="H3" t="s">
        <v>125</v>
      </c>
    </row>
    <row r="4" spans="1:8">
      <c r="A4" s="3">
        <v>1950000</v>
      </c>
      <c r="B4" s="3">
        <v>3299000</v>
      </c>
      <c r="C4" s="28">
        <v>0.1</v>
      </c>
      <c r="D4" s="3">
        <v>97500</v>
      </c>
      <c r="G4" s="1" t="s">
        <v>110</v>
      </c>
      <c r="H4" t="s">
        <v>126</v>
      </c>
    </row>
    <row r="5" spans="1:8">
      <c r="A5" s="3">
        <v>3300000</v>
      </c>
      <c r="B5" s="3">
        <v>6949000</v>
      </c>
      <c r="C5" s="28">
        <v>0.2</v>
      </c>
      <c r="D5" s="3">
        <v>427500</v>
      </c>
      <c r="G5" s="1" t="s">
        <v>111</v>
      </c>
      <c r="H5" t="s">
        <v>127</v>
      </c>
    </row>
    <row r="6" spans="1:8" ht="32.6">
      <c r="A6" s="3">
        <v>6950000</v>
      </c>
      <c r="B6" s="3">
        <v>8999000</v>
      </c>
      <c r="C6" s="28">
        <v>0.23</v>
      </c>
      <c r="D6" s="3">
        <v>636000</v>
      </c>
      <c r="G6" s="1" t="s">
        <v>112</v>
      </c>
      <c r="H6" t="s">
        <v>128</v>
      </c>
    </row>
    <row r="7" spans="1:8">
      <c r="A7" s="3">
        <v>9000000</v>
      </c>
      <c r="B7" s="3">
        <v>17999000</v>
      </c>
      <c r="C7" s="28">
        <v>0.33</v>
      </c>
      <c r="D7" s="3">
        <v>1536000</v>
      </c>
      <c r="G7" s="1" t="s">
        <v>113</v>
      </c>
      <c r="H7" t="s">
        <v>129</v>
      </c>
    </row>
    <row r="8" spans="1:8">
      <c r="A8" s="3">
        <v>18000000</v>
      </c>
      <c r="B8" s="3">
        <v>39999000</v>
      </c>
      <c r="C8" s="28">
        <v>0.4</v>
      </c>
      <c r="D8" s="3">
        <v>2796000</v>
      </c>
      <c r="G8" s="1" t="s">
        <v>114</v>
      </c>
      <c r="H8" t="s">
        <v>130</v>
      </c>
    </row>
    <row r="9" spans="1:8">
      <c r="A9" s="3">
        <v>40000000</v>
      </c>
      <c r="B9" s="3"/>
      <c r="C9" s="28">
        <v>0.45</v>
      </c>
      <c r="D9" s="3">
        <v>4796000</v>
      </c>
      <c r="G9" s="1" t="s">
        <v>115</v>
      </c>
      <c r="H9" t="s">
        <v>116</v>
      </c>
    </row>
    <row r="12" spans="1:8" ht="48.85">
      <c r="G12" s="1" t="s">
        <v>117</v>
      </c>
      <c r="H12" s="1" t="s">
        <v>118</v>
      </c>
    </row>
    <row r="13" spans="1:8" ht="32.6">
      <c r="G13" s="1" t="s">
        <v>119</v>
      </c>
      <c r="H13" s="1" t="s">
        <v>120</v>
      </c>
    </row>
    <row r="14" spans="1:8" ht="48.85">
      <c r="G14" s="1" t="s">
        <v>121</v>
      </c>
      <c r="H14" s="1" t="s">
        <v>122</v>
      </c>
    </row>
    <row r="15" spans="1:8" ht="48.85">
      <c r="G15" s="1" t="s">
        <v>123</v>
      </c>
      <c r="H15" s="1" t="s">
        <v>124</v>
      </c>
    </row>
    <row r="22" spans="1:2">
      <c r="A22" t="s">
        <v>117</v>
      </c>
      <c r="B22" t="s">
        <v>118</v>
      </c>
    </row>
    <row r="23" spans="1:2">
      <c r="A23" t="s">
        <v>119</v>
      </c>
      <c r="B23" t="s">
        <v>120</v>
      </c>
    </row>
    <row r="24" spans="1:2">
      <c r="A24" t="s">
        <v>121</v>
      </c>
      <c r="B24" t="s">
        <v>122</v>
      </c>
    </row>
    <row r="25" spans="1:2">
      <c r="A25" t="s">
        <v>123</v>
      </c>
      <c r="B25" t="s">
        <v>124</v>
      </c>
    </row>
  </sheetData>
  <phoneticPr fontId="4"/>
  <pageMargins left="0.31496062992125984" right="0.1574803149606299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申告書</vt:lpstr>
      <vt:lpstr>医療費</vt:lpstr>
      <vt:lpstr>収支</vt:lpstr>
      <vt:lpstr>Note</vt:lpstr>
      <vt:lpstr>税額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竹澤　和雄</dc:creator>
  <cp:lastModifiedBy>USER</cp:lastModifiedBy>
  <cp:lastPrinted>2020-02-14T02:14:22Z</cp:lastPrinted>
  <dcterms:created xsi:type="dcterms:W3CDTF">2020-02-13T21:49:19Z</dcterms:created>
  <dcterms:modified xsi:type="dcterms:W3CDTF">2020-02-14T02:14:32Z</dcterms:modified>
</cp:coreProperties>
</file>